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Kvartalsbokslut/2023/Q1/40 - Heimstaden Bostad AB/72 - IR - Finansiell statistik till IR site/"/>
    </mc:Choice>
  </mc:AlternateContent>
  <xr:revisionPtr revIDLastSave="215" documentId="13_ncr:1_{E3106323-561A-49D6-A18C-64538C4ADD83}" xr6:coauthVersionLast="47" xr6:coauthVersionMax="47" xr10:uidLastSave="{6C855B30-5373-4098-B906-11569729FA76}"/>
  <bookViews>
    <workbookView xWindow="-108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'Balancesheet-Q'!$A$6:$B$32</definedName>
    <definedName name="_xlnm.Print_Area" localSheetId="7">'Cash_flow-Q'!$A$6:$B$35</definedName>
    <definedName name="_xlnm.Print_Area" localSheetId="4">'Incomestatement-Q'!$A$4:$A$31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I8" i="3"/>
  <c r="I33" i="2"/>
  <c r="I10" i="2"/>
  <c r="I48" i="3" l="1"/>
  <c r="I36" i="3"/>
  <c r="I15" i="3"/>
  <c r="I21" i="3" s="1"/>
  <c r="I26" i="3" s="1"/>
  <c r="I51" i="2"/>
  <c r="I42" i="2"/>
  <c r="I26" i="2"/>
  <c r="I17" i="2"/>
  <c r="G50" i="3"/>
  <c r="F50" i="3"/>
  <c r="E50" i="3"/>
  <c r="D50" i="3"/>
  <c r="C50" i="3"/>
  <c r="B50" i="3"/>
  <c r="I50" i="3" l="1"/>
  <c r="I54" i="2"/>
  <c r="I29" i="2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AB26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G48" i="3" l="1"/>
  <c r="F48" i="3"/>
  <c r="E48" i="3"/>
  <c r="D48" i="3"/>
  <c r="C48" i="3"/>
  <c r="B48" i="3"/>
  <c r="G36" i="3"/>
  <c r="F36" i="3"/>
  <c r="E36" i="3"/>
  <c r="D36" i="3"/>
  <c r="C36" i="3"/>
  <c r="B36" i="3"/>
  <c r="G26" i="3"/>
  <c r="F26" i="3"/>
  <c r="E26" i="3"/>
  <c r="D26" i="3"/>
  <c r="C26" i="3"/>
  <c r="B26" i="3"/>
  <c r="G21" i="3"/>
  <c r="F21" i="3"/>
  <c r="E21" i="3"/>
  <c r="D21" i="3"/>
  <c r="C21" i="3"/>
  <c r="B21" i="3"/>
  <c r="G15" i="3"/>
  <c r="F15" i="3"/>
  <c r="E15" i="3"/>
  <c r="D15" i="3"/>
  <c r="C15" i="3"/>
  <c r="B15" i="3"/>
  <c r="F26" i="2"/>
  <c r="E26" i="2"/>
  <c r="D26" i="2"/>
  <c r="C26" i="2"/>
  <c r="B26" i="2"/>
  <c r="F17" i="2"/>
  <c r="E17" i="2"/>
  <c r="D17" i="2"/>
  <c r="C17" i="2"/>
  <c r="B17" i="2"/>
  <c r="H36" i="3"/>
  <c r="AA15" i="12" l="1"/>
  <c r="AA21" i="12" s="1"/>
  <c r="AA26" i="12" s="1"/>
  <c r="Z15" i="12"/>
  <c r="Z21" i="12" s="1"/>
  <c r="Z26" i="12" s="1"/>
  <c r="Y15" i="12"/>
  <c r="Y21" i="12" s="1"/>
  <c r="Y26" i="12" s="1"/>
  <c r="X15" i="12"/>
  <c r="X21" i="12" s="1"/>
  <c r="X26" i="12" s="1"/>
  <c r="W15" i="12"/>
  <c r="W21" i="12" s="1"/>
  <c r="W26" i="12" s="1"/>
  <c r="V15" i="12"/>
  <c r="V21" i="12" s="1"/>
  <c r="V26" i="12" s="1"/>
  <c r="U15" i="12"/>
  <c r="U21" i="12" s="1"/>
  <c r="U26" i="12" s="1"/>
  <c r="T15" i="12"/>
  <c r="T21" i="12" s="1"/>
  <c r="T26" i="12" s="1"/>
  <c r="S15" i="12"/>
  <c r="S21" i="12" s="1"/>
  <c r="S26" i="12" s="1"/>
  <c r="R15" i="12"/>
  <c r="R21" i="12" s="1"/>
  <c r="R26" i="12" s="1"/>
  <c r="Q15" i="12"/>
  <c r="Q21" i="12" s="1"/>
  <c r="Q26" i="12" s="1"/>
  <c r="P15" i="12"/>
  <c r="P21" i="12" s="1"/>
  <c r="P26" i="12" s="1"/>
  <c r="O15" i="12"/>
  <c r="O21" i="12" s="1"/>
  <c r="O26" i="12" s="1"/>
  <c r="N15" i="12"/>
  <c r="N21" i="12" s="1"/>
  <c r="N26" i="12" s="1"/>
  <c r="M15" i="12"/>
  <c r="M21" i="12" s="1"/>
  <c r="M26" i="12" s="1"/>
  <c r="L15" i="12"/>
  <c r="L21" i="12" s="1"/>
  <c r="L26" i="12" s="1"/>
  <c r="K15" i="12"/>
  <c r="K21" i="12" s="1"/>
  <c r="K26" i="12" s="1"/>
  <c r="J15" i="12"/>
  <c r="J21" i="12" s="1"/>
  <c r="J26" i="12" s="1"/>
  <c r="I15" i="12"/>
  <c r="I21" i="12" s="1"/>
  <c r="I26" i="12" s="1"/>
  <c r="H15" i="12"/>
  <c r="H21" i="12" s="1"/>
  <c r="H26" i="12" s="1"/>
  <c r="A2" i="11"/>
  <c r="A2" i="12" l="1"/>
  <c r="A2" i="10"/>
  <c r="A2" i="3"/>
  <c r="A2" i="2"/>
  <c r="G35" i="3" l="1"/>
  <c r="H48" i="3"/>
  <c r="H15" i="3"/>
  <c r="H21" i="3" s="1"/>
  <c r="H26" i="3" s="1"/>
  <c r="H50" i="3" l="1"/>
  <c r="H42" i="2"/>
  <c r="H51" i="2"/>
  <c r="G51" i="2"/>
  <c r="G42" i="2"/>
  <c r="H26" i="2"/>
  <c r="G26" i="2"/>
  <c r="G17" i="2"/>
  <c r="H17" i="2"/>
  <c r="B7" i="9"/>
  <c r="B6" i="9"/>
  <c r="B5" i="9"/>
  <c r="G29" i="2" l="1"/>
  <c r="H29" i="2"/>
  <c r="G54" i="2"/>
  <c r="H54" i="2"/>
</calcChain>
</file>

<file path=xl/sharedStrings.xml><?xml version="1.0" encoding="utf-8"?>
<sst xmlns="http://schemas.openxmlformats.org/spreadsheetml/2006/main" count="327" uniqueCount="149">
  <si>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</si>
  <si>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</si>
  <si>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</si>
  <si>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</si>
  <si>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</si>
  <si>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</si>
  <si>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</si>
  <si>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</si>
  <si>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</si>
  <si>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</si>
  <si>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</si>
  <si>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</si>
  <si>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</si>
  <si>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</si>
  <si>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</si>
  <si>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</si>
  <si>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</si>
  <si>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</si>
  <si>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</si>
  <si>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</si>
  <si>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</si>
  <si>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</si>
  <si>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</si>
  <si>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</si>
  <si>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</si>
  <si>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</si>
  <si>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</si>
  <si>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</si>
  <si>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</si>
  <si>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</si>
  <si>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</si>
  <si>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</si>
  <si>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</si>
  <si>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</si>
  <si>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</si>
  <si>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</si>
  <si>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</si>
  <si>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</si>
  <si>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</si>
  <si>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</si>
  <si>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</si>
  <si>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</si>
  <si>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</si>
  <si>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</si>
  <si>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</si>
  <si>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</si>
  <si>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</si>
  <si>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</si>
  <si>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</si>
  <si>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</si>
  <si>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</si>
  <si>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</si>
  <si>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</si>
  <si>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</si>
  <si>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</si>
  <si>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</si>
  <si>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</si>
  <si>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</si>
  <si>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</si>
  <si>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</si>
  <si>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</si>
  <si>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</si>
  <si>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</si>
  <si>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</si>
  <si>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</si>
  <si>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</si>
  <si>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</si>
  <si>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</si>
  <si>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</si>
  <si>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</si>
  <si>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</si>
  <si>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</si>
  <si>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</si>
  <si>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</si>
  <si>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</si>
  <si>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</si>
  <si>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</si>
  <si>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</si>
  <si>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</si>
  <si>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</si>
  <si>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</si>
  <si>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</si>
  <si>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</si>
  <si>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</si>
  <si>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</si>
  <si>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</si>
  <si>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</si>
  <si>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</si>
  <si>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</si>
  <si>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</si>
  <si>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</si>
  <si>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</si>
  <si>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</si>
  <si>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</si>
  <si>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</si>
  <si>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</si>
  <si>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</si>
  <si>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</si>
  <si>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</si>
  <si>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</si>
  <si>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</si>
  <si>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</si>
  <si>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</si>
  <si>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</si>
  <si>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</si>
  <si>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</si>
  <si>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</si>
  <si>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</si>
  <si>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</si>
  <si>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</si>
  <si>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</si>
  <si>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</si>
  <si>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</si>
  <si>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</si>
  <si>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</si>
  <si>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</si>
  <si>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</si>
  <si>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</si>
  <si>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</si>
  <si>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</si>
  <si>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</si>
  <si>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</si>
  <si>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</si>
  <si>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</si>
  <si>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</si>
  <si>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</si>
  <si>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</si>
  <si>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</si>
  <si>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</si>
  <si>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</si>
  <si>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</si>
  <si>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</si>
  <si>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</si>
  <si>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</si>
  <si>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</si>
  <si>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</si>
  <si>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</si>
  <si>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</si>
  <si>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</si>
  <si>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</si>
  <si>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</si>
  <si>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</si>
  <si>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Purchases of machinery and equipment</t>
  </si>
  <si>
    <t>2022 Q4</t>
  </si>
  <si>
    <t>Deferred tax assets</t>
  </si>
  <si>
    <t>YTD 2023</t>
  </si>
  <si>
    <t>2023 Q1</t>
  </si>
  <si>
    <t>Impairment of intangible assets</t>
  </si>
  <si>
    <t>Q1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</si>
</sst>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2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122</v>
      </c>
      <c r="E1" s="12"/>
    </row>
    <row r="2" spans="2:5" ht="14.4" x14ac:dyDescent="0.3">
      <c r="B2" s="13" t="s">
        <v>0</v>
      </c>
    </row>
    <row r="4" spans="2:5" x14ac:dyDescent="0.25">
      <c r="B4" s="14" t="s">
        <v>121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zoomScaleNormal="100" workbookViewId="0"/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  <c r="I1" s="86"/>
    </row>
    <row r="2" spans="1:10" s="78" customFormat="1" ht="17.399999999999999" x14ac:dyDescent="0.3">
      <c r="A2" s="87" t="s">
        <v>148</v>
      </c>
      <c r="B2" s="86"/>
      <c r="C2" s="86"/>
      <c r="D2" s="86"/>
      <c r="E2" s="86"/>
      <c r="F2" s="86"/>
      <c r="G2" s="86"/>
      <c r="H2" s="86"/>
      <c r="I2" s="86"/>
    </row>
    <row r="3" spans="1:10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10" ht="17.399999999999999" x14ac:dyDescent="0.25">
      <c r="A4" s="81" t="s">
        <v>1</v>
      </c>
      <c r="B4" s="82"/>
      <c r="C4" s="82"/>
      <c r="D4" s="82"/>
      <c r="E4" s="82"/>
      <c r="F4" s="82"/>
      <c r="G4" s="82"/>
      <c r="H4" s="82"/>
      <c r="I4" s="82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3">
        <v>2021</v>
      </c>
      <c r="H6" s="83">
        <v>2022</v>
      </c>
      <c r="I6" s="83" t="s">
        <v>145</v>
      </c>
      <c r="J6" s="5"/>
    </row>
    <row r="7" spans="1:10" x14ac:dyDescent="0.25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3610.0893639999999</v>
      </c>
      <c r="J7" s="58"/>
    </row>
    <row r="8" spans="1:10" x14ac:dyDescent="0.25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515.89997200000005</v>
      </c>
      <c r="J8" s="58"/>
    </row>
    <row r="9" spans="1:10" s="3" customFormat="1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-1783.7097329999999</v>
      </c>
      <c r="J9" s="58"/>
    </row>
    <row r="10" spans="1:10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70">
        <v>2402.855971</v>
      </c>
      <c r="F10" s="70">
        <v>3892.737885</v>
      </c>
      <c r="G10" s="70">
        <v>5385.6481599999997</v>
      </c>
      <c r="H10" s="70">
        <v>8141.2663570000013</v>
      </c>
      <c r="I10" s="70">
        <v>2342.279603</v>
      </c>
      <c r="J10" s="59"/>
    </row>
    <row r="11" spans="1:10" x14ac:dyDescent="0.25">
      <c r="A11" s="26"/>
      <c r="B11" s="30"/>
      <c r="C11" s="30"/>
      <c r="D11" s="30"/>
      <c r="E11" s="70"/>
      <c r="F11" s="70"/>
      <c r="G11" s="70"/>
      <c r="H11" s="70"/>
      <c r="I11" s="70"/>
      <c r="J11" s="59"/>
    </row>
    <row r="12" spans="1:10" x14ac:dyDescent="0.25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-212.28629699999999</v>
      </c>
      <c r="J12" s="58"/>
    </row>
    <row r="13" spans="1:10" x14ac:dyDescent="0.25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138.98725400000001</v>
      </c>
      <c r="J13" s="58"/>
    </row>
    <row r="14" spans="1:10" x14ac:dyDescent="0.25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-89.002882999999997</v>
      </c>
      <c r="J14" s="58"/>
    </row>
    <row r="15" spans="1:10" ht="27.6" x14ac:dyDescent="0.25">
      <c r="A15" s="27" t="s">
        <v>57</v>
      </c>
      <c r="B15" s="31">
        <v>338.24599699999999</v>
      </c>
      <c r="C15" s="31">
        <v>706.38299999999992</v>
      </c>
      <c r="D15" s="31">
        <v>1611.4439999999997</v>
      </c>
      <c r="E15" s="71">
        <v>2174.327108</v>
      </c>
      <c r="F15" s="71">
        <v>3556.6600799999997</v>
      </c>
      <c r="G15" s="71">
        <v>2505.3273249999997</v>
      </c>
      <c r="H15" s="71">
        <v>7491.3507770000015</v>
      </c>
      <c r="I15" s="71">
        <v>2179.9776769999999</v>
      </c>
      <c r="J15" s="60"/>
    </row>
    <row r="16" spans="1:10" x14ac:dyDescent="0.25">
      <c r="A16" s="27"/>
      <c r="B16" s="31"/>
      <c r="C16" s="31"/>
      <c r="D16" s="31"/>
      <c r="E16" s="71"/>
      <c r="F16" s="71"/>
      <c r="G16" s="71"/>
      <c r="H16" s="71"/>
      <c r="I16" s="71"/>
      <c r="J16" s="60"/>
    </row>
    <row r="17" spans="1:10" ht="27.6" x14ac:dyDescent="0.25">
      <c r="A17" s="18" t="s">
        <v>60</v>
      </c>
      <c r="B17" s="29">
        <v>1541.999656</v>
      </c>
      <c r="C17" s="29">
        <v>1776.0730000000001</v>
      </c>
      <c r="D17" s="29">
        <v>2562.1779999999999</v>
      </c>
      <c r="E17" s="23">
        <v>4833.6498419999998</v>
      </c>
      <c r="F17" s="23">
        <v>7934.2766587081205</v>
      </c>
      <c r="G17" s="23">
        <v>21362.640409546377</v>
      </c>
      <c r="H17" s="23">
        <v>-5111.4661205023158</v>
      </c>
      <c r="I17" s="23">
        <v>-13517.474253926983</v>
      </c>
      <c r="J17" s="58"/>
    </row>
    <row r="18" spans="1:10" ht="27.6" x14ac:dyDescent="0.25">
      <c r="A18" s="18" t="s">
        <v>61</v>
      </c>
      <c r="B18" s="29"/>
      <c r="C18" s="29"/>
      <c r="D18" s="29"/>
      <c r="E18" s="23"/>
      <c r="F18" s="23">
        <v>187.94865729188012</v>
      </c>
      <c r="G18" s="23">
        <v>-2.1302555463756323</v>
      </c>
      <c r="H18" s="23">
        <v>401.82804832621525</v>
      </c>
      <c r="I18" s="23">
        <v>19.760385926983119</v>
      </c>
      <c r="J18" s="58"/>
    </row>
    <row r="19" spans="1:10" x14ac:dyDescent="0.25">
      <c r="A19" s="26" t="s">
        <v>62</v>
      </c>
      <c r="B19" s="70">
        <v>1880.2456529999999</v>
      </c>
      <c r="C19" s="70">
        <v>2482.4560000000001</v>
      </c>
      <c r="D19" s="70">
        <v>4173.6219999999994</v>
      </c>
      <c r="E19" s="70">
        <v>7007.9769500000002</v>
      </c>
      <c r="F19" s="70">
        <v>11678.885396</v>
      </c>
      <c r="G19" s="70">
        <v>23865.837478999998</v>
      </c>
      <c r="H19" s="70">
        <v>2781.7127048239008</v>
      </c>
      <c r="I19" s="70">
        <v>-11317.736191</v>
      </c>
      <c r="J19" s="58"/>
    </row>
    <row r="20" spans="1:10" x14ac:dyDescent="0.25">
      <c r="A20" s="27"/>
      <c r="B20" s="31"/>
      <c r="C20" s="31"/>
      <c r="D20" s="31"/>
      <c r="E20" s="71"/>
      <c r="F20" s="71"/>
      <c r="G20" s="71"/>
      <c r="H20" s="71"/>
      <c r="I20" s="71"/>
      <c r="J20" s="60"/>
    </row>
    <row r="21" spans="1:10" s="3" customFormat="1" ht="27.6" x14ac:dyDescent="0.25">
      <c r="A21" s="18" t="s">
        <v>56</v>
      </c>
      <c r="B21" s="29"/>
      <c r="C21" s="29"/>
      <c r="D21" s="29"/>
      <c r="E21" s="23">
        <v>88.316000000000003</v>
      </c>
      <c r="F21" s="23">
        <v>32.006999999999998</v>
      </c>
      <c r="G21" s="23">
        <v>329.0384468594599</v>
      </c>
      <c r="H21" s="23">
        <v>409.63136805287002</v>
      </c>
      <c r="I21" s="23">
        <v>-446.976001</v>
      </c>
      <c r="J21" s="58"/>
    </row>
    <row r="22" spans="1:10" s="3" customFormat="1" x14ac:dyDescent="0.25">
      <c r="A22" s="18" t="s">
        <v>147</v>
      </c>
      <c r="B22" s="29"/>
      <c r="C22" s="29"/>
      <c r="D22" s="29"/>
      <c r="E22" s="23"/>
      <c r="F22" s="23"/>
      <c r="G22" s="23"/>
      <c r="H22" s="23"/>
      <c r="I22" s="23">
        <v>-1058</v>
      </c>
      <c r="J22" s="58"/>
    </row>
    <row r="23" spans="1:10" x14ac:dyDescent="0.25">
      <c r="A23" s="18" t="s">
        <v>66</v>
      </c>
      <c r="B23" s="29">
        <v>0.29863899999999999</v>
      </c>
      <c r="C23" s="29">
        <v>4.2709999999999999</v>
      </c>
      <c r="D23" s="29">
        <v>25.925000000000001</v>
      </c>
      <c r="E23" s="23">
        <v>35.346036999999995</v>
      </c>
      <c r="F23" s="23">
        <v>81.044792000000001</v>
      </c>
      <c r="G23" s="23">
        <v>152.34868399999999</v>
      </c>
      <c r="H23" s="23">
        <v>315.85165999999998</v>
      </c>
      <c r="I23" s="23">
        <v>38.639575999999998</v>
      </c>
      <c r="J23" s="58"/>
    </row>
    <row r="24" spans="1:10" ht="27.6" x14ac:dyDescent="0.25">
      <c r="A24" s="18" t="s">
        <v>65</v>
      </c>
      <c r="B24" s="29">
        <v>-206.626633</v>
      </c>
      <c r="C24" s="29">
        <v>-366.97</v>
      </c>
      <c r="D24" s="29">
        <v>-597.26199999999994</v>
      </c>
      <c r="E24" s="23">
        <v>-923.21191299999998</v>
      </c>
      <c r="F24" s="23">
        <v>-1268.531827</v>
      </c>
      <c r="G24" s="23">
        <v>-1287.51034</v>
      </c>
      <c r="H24" s="23">
        <v>-2275.4001600000001</v>
      </c>
      <c r="I24" s="23">
        <v>-999.088573</v>
      </c>
      <c r="J24" s="58"/>
    </row>
    <row r="25" spans="1:10" s="63" customFormat="1" x14ac:dyDescent="0.25">
      <c r="A25" s="1" t="s">
        <v>67</v>
      </c>
      <c r="B25" s="23"/>
      <c r="C25" s="23"/>
      <c r="D25" s="23">
        <v>202.578</v>
      </c>
      <c r="E25" s="23">
        <v>-241.45798499999998</v>
      </c>
      <c r="F25" s="23">
        <v>655.85149000000001</v>
      </c>
      <c r="G25" s="23">
        <v>75.864090000000004</v>
      </c>
      <c r="H25" s="23">
        <v>-6578.2733189999999</v>
      </c>
      <c r="I25" s="23">
        <v>-616.63122999999996</v>
      </c>
      <c r="J25" s="58"/>
    </row>
    <row r="26" spans="1:10" s="3" customFormat="1" ht="27.6" x14ac:dyDescent="0.25">
      <c r="A26" s="18" t="s">
        <v>68</v>
      </c>
      <c r="B26" s="29">
        <v>25.399896000000002</v>
      </c>
      <c r="C26" s="29">
        <v>3.6040000000000001</v>
      </c>
      <c r="D26" s="29">
        <v>10.862</v>
      </c>
      <c r="E26" s="23">
        <v>39.281694999999999</v>
      </c>
      <c r="F26" s="23">
        <v>-178.233158</v>
      </c>
      <c r="G26" s="23">
        <v>819.39575300000001</v>
      </c>
      <c r="H26" s="23">
        <v>1115.301821</v>
      </c>
      <c r="I26" s="23">
        <v>-448.288479</v>
      </c>
      <c r="J26" s="58"/>
    </row>
    <row r="27" spans="1:10" s="3" customFormat="1" x14ac:dyDescent="0.25">
      <c r="A27" s="18" t="s">
        <v>63</v>
      </c>
      <c r="B27" s="29">
        <v>0</v>
      </c>
      <c r="C27" s="29">
        <v>0</v>
      </c>
      <c r="D27" s="29">
        <v>-100.52500000000001</v>
      </c>
      <c r="E27" s="29">
        <v>-153.50709999999998</v>
      </c>
      <c r="F27" s="29">
        <v>-167.617906</v>
      </c>
      <c r="G27" s="29">
        <v>68.566223140540188</v>
      </c>
      <c r="H27" s="29">
        <v>-2131.1049448767694</v>
      </c>
      <c r="I27" s="29">
        <v>691.04804600000011</v>
      </c>
      <c r="J27" s="58"/>
    </row>
    <row r="28" spans="1:10" s="3" customFormat="1" x14ac:dyDescent="0.25">
      <c r="A28" s="26" t="s">
        <v>64</v>
      </c>
      <c r="B28" s="30">
        <v>1699.3175549999999</v>
      </c>
      <c r="C28" s="30">
        <v>2123.3609999999999</v>
      </c>
      <c r="D28" s="30">
        <v>3715.2</v>
      </c>
      <c r="E28" s="30">
        <v>5852.7436839999991</v>
      </c>
      <c r="F28" s="30">
        <v>10833.405787</v>
      </c>
      <c r="G28" s="30">
        <v>24023.540335999998</v>
      </c>
      <c r="H28" s="30">
        <v>-6362.2808699999987</v>
      </c>
      <c r="I28" s="30">
        <v>-14157.032851999998</v>
      </c>
      <c r="J28" s="59"/>
    </row>
    <row r="30" spans="1:10" s="3" customFormat="1" x14ac:dyDescent="0.25">
      <c r="A30" s="18" t="s">
        <v>21</v>
      </c>
      <c r="B30" s="29">
        <v>-17.485696000000001</v>
      </c>
      <c r="C30" s="29">
        <v>-34.999000000000002</v>
      </c>
      <c r="D30" s="29">
        <v>-135.13399999999999</v>
      </c>
      <c r="E30" s="23">
        <v>-199.55895999999998</v>
      </c>
      <c r="F30" s="23">
        <v>-385.797978</v>
      </c>
      <c r="G30" s="23">
        <v>-492.16050200000001</v>
      </c>
      <c r="H30" s="23">
        <v>-836.26344099999994</v>
      </c>
      <c r="I30" s="23">
        <v>-256.62724900000001</v>
      </c>
      <c r="J30" s="58"/>
    </row>
    <row r="31" spans="1:10" x14ac:dyDescent="0.25">
      <c r="A31" s="18" t="s">
        <v>22</v>
      </c>
      <c r="B31" s="29">
        <v>-339.94550599999997</v>
      </c>
      <c r="C31" s="29">
        <v>-511.34</v>
      </c>
      <c r="D31" s="29">
        <v>-557.35199999999998</v>
      </c>
      <c r="E31" s="23">
        <v>-1193.0862450000002</v>
      </c>
      <c r="F31" s="23">
        <v>-1774.374534</v>
      </c>
      <c r="G31" s="23">
        <v>-4580.0423559999999</v>
      </c>
      <c r="H31" s="23">
        <v>1877.6648849999999</v>
      </c>
      <c r="I31" s="23">
        <v>1140.0421590000001</v>
      </c>
      <c r="J31" s="58"/>
    </row>
    <row r="32" spans="1:10" x14ac:dyDescent="0.25">
      <c r="A32" s="28" t="s">
        <v>70</v>
      </c>
      <c r="B32" s="32">
        <v>1341.8863529999999</v>
      </c>
      <c r="C32" s="32">
        <v>1577.0220000000002</v>
      </c>
      <c r="D32" s="32">
        <v>3022.7139999999999</v>
      </c>
      <c r="E32" s="32">
        <v>4460.0984789999984</v>
      </c>
      <c r="F32" s="17">
        <v>8673.2332749999987</v>
      </c>
      <c r="G32" s="17">
        <v>18951.337478000001</v>
      </c>
      <c r="H32" s="17">
        <v>-5320.8794259999986</v>
      </c>
      <c r="I32" s="17">
        <v>-13273.617941999997</v>
      </c>
      <c r="J32" s="61"/>
    </row>
    <row r="33" spans="1:9" x14ac:dyDescent="0.25">
      <c r="A33" s="1"/>
    </row>
    <row r="34" spans="1:9" x14ac:dyDescent="0.25">
      <c r="A34" s="18" t="s">
        <v>23</v>
      </c>
      <c r="B34" s="29">
        <v>0</v>
      </c>
      <c r="C34" s="29">
        <v>28.704999999999998</v>
      </c>
      <c r="D34" s="29">
        <v>-442.03</v>
      </c>
      <c r="E34" s="23">
        <v>279.44411251042544</v>
      </c>
      <c r="F34" s="23">
        <v>-4479.1212699999996</v>
      </c>
      <c r="G34" s="23">
        <v>3627.4879999999998</v>
      </c>
      <c r="H34" s="23">
        <v>13702.559784535488</v>
      </c>
      <c r="I34" s="23">
        <v>782.59989793728914</v>
      </c>
    </row>
    <row r="35" spans="1:9" x14ac:dyDescent="0.25">
      <c r="A35" s="26" t="s">
        <v>69</v>
      </c>
      <c r="B35" s="30">
        <v>1341.8863529999999</v>
      </c>
      <c r="C35" s="30">
        <v>1605.7270000000001</v>
      </c>
      <c r="D35" s="30">
        <v>2580.6840000000002</v>
      </c>
      <c r="E35" s="30">
        <v>4739.5425915104242</v>
      </c>
      <c r="F35" s="70">
        <v>4194.112004999999</v>
      </c>
      <c r="G35" s="70">
        <v>22578.825478000002</v>
      </c>
      <c r="H35" s="70">
        <v>8381.6803585354901</v>
      </c>
      <c r="I35" s="70">
        <v>-12491.018044062708</v>
      </c>
    </row>
    <row r="36" spans="1:9" x14ac:dyDescent="0.25">
      <c r="A36" s="53"/>
      <c r="B36" s="72"/>
      <c r="C36" s="72"/>
      <c r="D36" s="72"/>
      <c r="E36" s="73"/>
      <c r="F36" s="73"/>
      <c r="G36" s="73"/>
      <c r="H36" s="73"/>
      <c r="I36" s="73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"/>
  <sheetViews>
    <sheetView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  <c r="I1" s="86"/>
    </row>
    <row r="2" spans="1:9" s="78" customFormat="1" ht="17.399999999999999" x14ac:dyDescent="0.3">
      <c r="A2" s="87" t="str">
        <f>+'Incomestatement-Y'!A2</f>
        <v>Q1 2023</v>
      </c>
      <c r="B2" s="86"/>
      <c r="C2" s="86"/>
      <c r="D2" s="86"/>
      <c r="E2" s="86"/>
      <c r="F2" s="86"/>
      <c r="G2" s="86"/>
      <c r="H2" s="86"/>
      <c r="I2" s="86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 t="s">
        <v>145</v>
      </c>
    </row>
    <row r="7" spans="1:9" s="3" customFormat="1" x14ac:dyDescent="0.25">
      <c r="A7" s="24" t="s">
        <v>24</v>
      </c>
    </row>
    <row r="8" spans="1:9" s="3" customFormat="1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</row>
    <row r="9" spans="1:9" x14ac:dyDescent="0.25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335081.71462111542</v>
      </c>
    </row>
    <row r="10" spans="1:9" x14ac:dyDescent="0.25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f>17318.598362+1441</f>
        <v>18759.598362000001</v>
      </c>
    </row>
    <row r="11" spans="1:9" x14ac:dyDescent="0.25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402.51394500000004</v>
      </c>
    </row>
    <row r="12" spans="1:9" x14ac:dyDescent="0.25">
      <c r="A12" s="41" t="s">
        <v>134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9112.6574280000004</v>
      </c>
    </row>
    <row r="13" spans="1:9" x14ac:dyDescent="0.25">
      <c r="A13" s="41" t="s">
        <v>132</v>
      </c>
      <c r="B13" s="2"/>
      <c r="C13" s="2"/>
      <c r="D13" s="2"/>
      <c r="E13" s="2"/>
      <c r="F13" s="2"/>
      <c r="G13" s="2">
        <v>5764.597452</v>
      </c>
      <c r="H13" s="2">
        <v>0</v>
      </c>
      <c r="I13" s="2"/>
    </row>
    <row r="14" spans="1:9" x14ac:dyDescent="0.25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698.78079611568091</v>
      </c>
    </row>
    <row r="15" spans="1:9" x14ac:dyDescent="0.25">
      <c r="A15" s="41" t="s">
        <v>144</v>
      </c>
      <c r="B15" s="2"/>
      <c r="C15" s="2"/>
      <c r="D15" s="2"/>
      <c r="E15" s="2"/>
      <c r="F15" s="2"/>
      <c r="G15" s="2"/>
      <c r="H15" s="2">
        <v>982</v>
      </c>
      <c r="I15" s="2">
        <v>919.02435500000001</v>
      </c>
    </row>
    <row r="16" spans="1:9" x14ac:dyDescent="0.25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3483.9140480000001</v>
      </c>
    </row>
    <row r="17" spans="1:9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f>+SUM(I9:I16)</f>
        <v>368458.20355523116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1" t="s">
        <v>26</v>
      </c>
      <c r="B19" s="42"/>
      <c r="C19" s="42"/>
      <c r="D19" s="42"/>
      <c r="E19" s="2"/>
      <c r="F19" s="2"/>
      <c r="G19" s="2"/>
      <c r="H19" s="2"/>
      <c r="I19" s="2"/>
    </row>
    <row r="20" spans="1:9" x14ac:dyDescent="0.25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474.63618288457133</v>
      </c>
    </row>
    <row r="21" spans="1:9" x14ac:dyDescent="0.25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410.31437099999999</v>
      </c>
    </row>
    <row r="22" spans="1:9" s="3" customFormat="1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1173.066084</v>
      </c>
    </row>
    <row r="23" spans="1:9" s="3" customFormat="1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335.22745328521228</v>
      </c>
    </row>
    <row r="24" spans="1:9" x14ac:dyDescent="0.25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1501.209073</v>
      </c>
    </row>
    <row r="25" spans="1:9" x14ac:dyDescent="0.25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8343.9454900000001</v>
      </c>
    </row>
    <row r="26" spans="1:9" x14ac:dyDescent="0.25">
      <c r="A26" s="44" t="s">
        <v>27</v>
      </c>
      <c r="B26" s="45">
        <f t="shared" ref="B26:F26" si="1">+SUM(B20:B25)</f>
        <v>310.782353</v>
      </c>
      <c r="C26" s="45">
        <f t="shared" si="1"/>
        <v>927.6844450000001</v>
      </c>
      <c r="D26" s="45">
        <f t="shared" si="1"/>
        <v>3785.66</v>
      </c>
      <c r="E26" s="45">
        <f t="shared" si="1"/>
        <v>6573.0990430000002</v>
      </c>
      <c r="F26" s="62">
        <f t="shared" si="1"/>
        <v>11222.52742624136</v>
      </c>
      <c r="G26" s="62">
        <f>+SUM(G20:G25)</f>
        <v>22784.002357932779</v>
      </c>
      <c r="H26" s="62">
        <f>+SUM(H20:H25)</f>
        <v>17245.061121013583</v>
      </c>
      <c r="I26" s="62">
        <f>+SUM(I20:I25)</f>
        <v>12238.398654169785</v>
      </c>
    </row>
    <row r="27" spans="1:9" x14ac:dyDescent="0.25">
      <c r="A27" s="3"/>
      <c r="B27" s="17"/>
      <c r="C27" s="17"/>
      <c r="D27" s="17"/>
      <c r="E27" s="17"/>
      <c r="F27" s="17"/>
      <c r="G27" s="17"/>
      <c r="H27" s="17"/>
      <c r="I27" s="17"/>
    </row>
    <row r="28" spans="1:9" x14ac:dyDescent="0.25">
      <c r="A28" s="41"/>
      <c r="B28" s="42"/>
      <c r="C28" s="42"/>
      <c r="D28" s="42"/>
      <c r="E28" s="2"/>
      <c r="F28" s="2"/>
      <c r="G28" s="2"/>
      <c r="H28" s="2"/>
      <c r="I28" s="2"/>
    </row>
    <row r="29" spans="1:9" ht="14.4" thickBot="1" x14ac:dyDescent="0.3">
      <c r="A29" s="46" t="s">
        <v>29</v>
      </c>
      <c r="B29" s="47">
        <v>20223.487353</v>
      </c>
      <c r="C29" s="47">
        <v>44827.071445000001</v>
      </c>
      <c r="D29" s="47">
        <v>76265.123999999996</v>
      </c>
      <c r="E29" s="47">
        <v>121564.11861599998</v>
      </c>
      <c r="F29" s="47">
        <v>156925.60817360945</v>
      </c>
      <c r="G29" s="47">
        <f>+G17+G26</f>
        <v>349065.71263299999</v>
      </c>
      <c r="H29" s="47">
        <f>+H17+H26</f>
        <v>397326.84692923084</v>
      </c>
      <c r="I29" s="47">
        <f>+I17+I26</f>
        <v>380696.60220940097</v>
      </c>
    </row>
    <row r="30" spans="1:9" x14ac:dyDescent="0.25">
      <c r="A30" s="1"/>
      <c r="B30" s="2"/>
      <c r="C30" s="2"/>
      <c r="D30" s="2"/>
      <c r="E30" s="2"/>
      <c r="F30" s="2"/>
      <c r="G30" s="2"/>
      <c r="H30" s="2"/>
      <c r="I30" s="2"/>
    </row>
    <row r="31" spans="1:9" s="3" customFormat="1" x14ac:dyDescent="0.25">
      <c r="A31" s="40" t="s">
        <v>30</v>
      </c>
      <c r="B31" s="39"/>
      <c r="C31" s="39"/>
      <c r="D31" s="39"/>
      <c r="E31" s="17"/>
      <c r="F31" s="17"/>
      <c r="G31" s="17"/>
      <c r="H31" s="17"/>
      <c r="I31" s="17"/>
    </row>
    <row r="32" spans="1:9" s="3" customFormat="1" x14ac:dyDescent="0.25">
      <c r="A32" s="41"/>
      <c r="B32" s="42"/>
      <c r="C32" s="42"/>
      <c r="D32" s="42"/>
      <c r="E32" s="2"/>
      <c r="F32" s="2"/>
      <c r="G32" s="2"/>
      <c r="H32" s="2"/>
      <c r="I32" s="2"/>
    </row>
    <row r="33" spans="1:9" x14ac:dyDescent="0.25">
      <c r="A33" s="1" t="s">
        <v>45</v>
      </c>
      <c r="B33" s="2">
        <v>4210.5510000000004</v>
      </c>
      <c r="C33" s="2">
        <v>18065.544000000002</v>
      </c>
      <c r="D33" s="2">
        <v>31924.84</v>
      </c>
      <c r="E33" s="2">
        <v>57548.298608999998</v>
      </c>
      <c r="F33" s="2">
        <v>77740.755489000003</v>
      </c>
      <c r="G33" s="2">
        <v>160337.69211</v>
      </c>
      <c r="H33" s="2">
        <v>180854.43607453548</v>
      </c>
      <c r="I33" s="2">
        <f>162951.959857473+1441</f>
        <v>164392.959857473</v>
      </c>
    </row>
    <row r="34" spans="1:9" x14ac:dyDescent="0.25">
      <c r="A34" s="40"/>
      <c r="B34" s="39"/>
      <c r="C34" s="39"/>
      <c r="D34" s="39"/>
      <c r="E34" s="17"/>
      <c r="F34" s="74"/>
      <c r="G34" s="74"/>
      <c r="H34" s="74"/>
      <c r="I34" s="74"/>
    </row>
    <row r="35" spans="1:9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41" t="s">
        <v>85</v>
      </c>
      <c r="B36" s="42"/>
      <c r="C36" s="42"/>
      <c r="D36" s="42"/>
      <c r="E36" s="2"/>
      <c r="F36" s="2"/>
      <c r="G36" s="2"/>
      <c r="H36" s="2"/>
      <c r="I36" s="2"/>
    </row>
    <row r="37" spans="1:9" x14ac:dyDescent="0.25">
      <c r="A37" s="50" t="s">
        <v>86</v>
      </c>
      <c r="B37" s="42">
        <v>14126.457999999999</v>
      </c>
      <c r="C37" s="42">
        <v>21797.851465</v>
      </c>
      <c r="D37" s="42">
        <v>40636.394999999997</v>
      </c>
      <c r="E37" s="42">
        <v>53608.780187000004</v>
      </c>
      <c r="F37" s="2">
        <v>64066.275896914944</v>
      </c>
      <c r="G37" s="2">
        <v>134894.69815248233</v>
      </c>
      <c r="H37" s="2">
        <v>171119.19529348452</v>
      </c>
      <c r="I37" s="2">
        <v>170920.01453970041</v>
      </c>
    </row>
    <row r="38" spans="1:9" x14ac:dyDescent="0.25">
      <c r="A38" s="50" t="s">
        <v>87</v>
      </c>
      <c r="B38" s="51"/>
      <c r="C38" s="51"/>
      <c r="D38" s="51"/>
      <c r="E38" s="2">
        <v>818.26631000000009</v>
      </c>
      <c r="F38" s="2">
        <v>526.86400900000001</v>
      </c>
      <c r="G38" s="2">
        <v>728.56878600000005</v>
      </c>
      <c r="H38" s="2">
        <v>1331.4445940000001</v>
      </c>
      <c r="I38" s="2">
        <v>1330.1014270000001</v>
      </c>
    </row>
    <row r="39" spans="1:9" x14ac:dyDescent="0.25">
      <c r="A39" s="50" t="s">
        <v>88</v>
      </c>
      <c r="B39" s="51">
        <v>34.654368000000005</v>
      </c>
      <c r="C39" s="51">
        <v>30.902000000000001</v>
      </c>
      <c r="D39" s="51">
        <v>-17.956</v>
      </c>
      <c r="E39" s="2">
        <v>64.979472999999999</v>
      </c>
      <c r="F39" s="2">
        <v>432.69836828199999</v>
      </c>
      <c r="G39" s="2">
        <v>-1.9795554876327516E-7</v>
      </c>
      <c r="H39" s="2">
        <v>51.280557603054525</v>
      </c>
      <c r="I39" s="2">
        <v>65.687512095793252</v>
      </c>
    </row>
    <row r="40" spans="1:9" x14ac:dyDescent="0.25">
      <c r="A40" s="50" t="s">
        <v>89</v>
      </c>
      <c r="B40" s="51">
        <v>518.49942799999997</v>
      </c>
      <c r="C40" s="51">
        <v>1025.261</v>
      </c>
      <c r="D40" s="51">
        <v>1356.481</v>
      </c>
      <c r="E40" s="2">
        <v>2525.8833530000002</v>
      </c>
      <c r="F40" s="2">
        <v>4212.0050060000003</v>
      </c>
      <c r="G40" s="2">
        <v>21903.782176000001</v>
      </c>
      <c r="H40" s="2">
        <v>22940.835202999999</v>
      </c>
      <c r="I40" s="2">
        <v>21856.235255</v>
      </c>
    </row>
    <row r="41" spans="1:9" s="3" customFormat="1" x14ac:dyDescent="0.25">
      <c r="A41" s="69" t="s">
        <v>90</v>
      </c>
      <c r="B41" s="52"/>
      <c r="C41" s="52"/>
      <c r="D41" s="52"/>
      <c r="E41" s="43"/>
      <c r="F41" s="43">
        <v>903.20699999999999</v>
      </c>
      <c r="G41" s="43">
        <v>865.36579099999994</v>
      </c>
      <c r="H41" s="43">
        <v>2699.5381050000001</v>
      </c>
      <c r="I41" s="43">
        <v>1570.623349</v>
      </c>
    </row>
    <row r="42" spans="1:9" s="3" customFormat="1" x14ac:dyDescent="0.25">
      <c r="A42" s="40" t="s">
        <v>91</v>
      </c>
      <c r="B42" s="39">
        <v>14679.611795999997</v>
      </c>
      <c r="C42" s="39">
        <v>22854.014464999997</v>
      </c>
      <c r="D42" s="39">
        <v>41974.92</v>
      </c>
      <c r="E42" s="39">
        <v>57017.909323</v>
      </c>
      <c r="F42" s="17">
        <v>70141.050280196941</v>
      </c>
      <c r="G42" s="17">
        <f>+SUM(G37:G41)</f>
        <v>158392.41490528436</v>
      </c>
      <c r="H42" s="17">
        <f>+SUM(H37:H41)</f>
        <v>198142.29375308758</v>
      </c>
      <c r="I42" s="17">
        <f>+SUM(I37:I41)</f>
        <v>195742.66208279619</v>
      </c>
    </row>
    <row r="43" spans="1:9" s="19" customFormat="1" ht="14.4" x14ac:dyDescent="0.3">
      <c r="A43" s="1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1" t="s">
        <v>92</v>
      </c>
      <c r="B44" s="42"/>
      <c r="C44" s="42"/>
      <c r="D44" s="42"/>
      <c r="E44" s="2"/>
      <c r="F44" s="2"/>
      <c r="G44" s="2"/>
      <c r="H44" s="2"/>
      <c r="I44" s="2"/>
    </row>
    <row r="45" spans="1:9" x14ac:dyDescent="0.25">
      <c r="A45" s="50" t="s">
        <v>86</v>
      </c>
      <c r="B45" s="51">
        <v>1001.7</v>
      </c>
      <c r="C45" s="51">
        <v>3030.4659999999999</v>
      </c>
      <c r="D45" s="51">
        <v>956.5</v>
      </c>
      <c r="E45" s="2">
        <v>5137.1459999999997</v>
      </c>
      <c r="F45" s="2">
        <v>6713.3996740850553</v>
      </c>
      <c r="G45" s="2">
        <v>23485.08602051768</v>
      </c>
      <c r="H45" s="2">
        <v>11571.814982515476</v>
      </c>
      <c r="I45" s="2">
        <v>13896.649847299612</v>
      </c>
    </row>
    <row r="46" spans="1:9" x14ac:dyDescent="0.25">
      <c r="A46" s="50" t="s">
        <v>87</v>
      </c>
      <c r="B46" s="51"/>
      <c r="C46" s="51"/>
      <c r="D46" s="51"/>
      <c r="E46" s="2"/>
      <c r="F46" s="2">
        <v>4.1656510000000004</v>
      </c>
      <c r="G46" s="2">
        <v>5.1716309999999996</v>
      </c>
      <c r="H46" s="2">
        <v>84.276319999999998</v>
      </c>
      <c r="I46" s="2">
        <v>113.024889</v>
      </c>
    </row>
    <row r="47" spans="1:9" s="19" customFormat="1" ht="14.4" x14ac:dyDescent="0.3">
      <c r="A47" s="50" t="s">
        <v>93</v>
      </c>
      <c r="B47" s="51">
        <v>82.561638000000002</v>
      </c>
      <c r="C47" s="51">
        <v>89.209000000000003</v>
      </c>
      <c r="D47" s="51">
        <v>294.64100000000002</v>
      </c>
      <c r="E47" s="2">
        <v>292.61068999999998</v>
      </c>
      <c r="F47" s="2">
        <v>413.80921599999999</v>
      </c>
      <c r="G47" s="2">
        <v>565.50551599999994</v>
      </c>
      <c r="H47" s="2">
        <v>832.51556900000003</v>
      </c>
      <c r="I47" s="2">
        <v>815.44793000000004</v>
      </c>
    </row>
    <row r="48" spans="1:9" s="19" customFormat="1" ht="14.4" x14ac:dyDescent="0.3">
      <c r="A48" s="50" t="s">
        <v>94</v>
      </c>
      <c r="B48" s="51">
        <v>102.28988799999999</v>
      </c>
      <c r="C48" s="51">
        <v>539.04899999999998</v>
      </c>
      <c r="D48" s="51">
        <v>738.899</v>
      </c>
      <c r="E48" s="51">
        <v>1047.2153990000002</v>
      </c>
      <c r="F48" s="51">
        <v>1045.4327526094301</v>
      </c>
      <c r="G48" s="51">
        <v>4410.8919130000004</v>
      </c>
      <c r="H48" s="51">
        <v>3007.6505189999998</v>
      </c>
      <c r="I48" s="51">
        <v>2702.7770740000001</v>
      </c>
    </row>
    <row r="49" spans="1:9" x14ac:dyDescent="0.25">
      <c r="A49" s="50" t="s">
        <v>88</v>
      </c>
      <c r="B49" s="51"/>
      <c r="C49" s="51"/>
      <c r="D49" s="51"/>
      <c r="E49" s="2"/>
      <c r="F49" s="2">
        <v>13.855322718</v>
      </c>
      <c r="G49" s="2">
        <v>6.0365901979555598</v>
      </c>
      <c r="H49" s="2">
        <v>75.456279627699999</v>
      </c>
      <c r="I49" s="2">
        <v>60.136998305100001</v>
      </c>
    </row>
    <row r="50" spans="1:9" x14ac:dyDescent="0.25">
      <c r="A50" s="4" t="s">
        <v>125</v>
      </c>
      <c r="B50" s="43">
        <v>146.77226199999998</v>
      </c>
      <c r="C50" s="43">
        <v>248.78899999999999</v>
      </c>
      <c r="D50" s="43">
        <v>375.32400000000001</v>
      </c>
      <c r="E50" s="43">
        <v>520.938446</v>
      </c>
      <c r="F50" s="43">
        <v>853.13639499999999</v>
      </c>
      <c r="G50" s="43">
        <v>1862.913515</v>
      </c>
      <c r="H50" s="43">
        <v>2758.4031479999999</v>
      </c>
      <c r="I50" s="43">
        <v>2972.9435309999999</v>
      </c>
    </row>
    <row r="51" spans="1:9" x14ac:dyDescent="0.25">
      <c r="A51" s="3" t="s">
        <v>95</v>
      </c>
      <c r="B51" s="17">
        <v>1333.3237879999999</v>
      </c>
      <c r="C51" s="17">
        <v>3907.5129999999999</v>
      </c>
      <c r="D51" s="17">
        <v>2365.364</v>
      </c>
      <c r="E51" s="17">
        <v>6997.9105350000009</v>
      </c>
      <c r="F51" s="17">
        <v>9043.7990114124859</v>
      </c>
      <c r="G51" s="17">
        <f>+SUM(G45:G50)</f>
        <v>30335.605185715638</v>
      </c>
      <c r="H51" s="17">
        <f>+SUM(H45:H50)</f>
        <v>18330.116818143175</v>
      </c>
      <c r="I51" s="17">
        <f>+SUM(I45:I50)</f>
        <v>20560.980269604715</v>
      </c>
    </row>
    <row r="52" spans="1:9" x14ac:dyDescent="0.25">
      <c r="A52" s="3"/>
      <c r="B52" s="17"/>
      <c r="C52" s="17"/>
      <c r="D52" s="17"/>
      <c r="E52" s="17"/>
      <c r="F52" s="17"/>
      <c r="G52" s="17"/>
      <c r="H52" s="17"/>
      <c r="I52" s="17"/>
    </row>
    <row r="53" spans="1:9" s="3" customFormat="1" x14ac:dyDescent="0.25">
      <c r="A53" s="1"/>
      <c r="B53" s="2"/>
      <c r="C53" s="2"/>
      <c r="D53" s="2"/>
      <c r="E53" s="2"/>
      <c r="F53" s="2"/>
      <c r="G53" s="2"/>
      <c r="H53" s="2"/>
      <c r="I53" s="2"/>
    </row>
    <row r="54" spans="1:9" s="3" customFormat="1" ht="14.4" thickBot="1" x14ac:dyDescent="0.3">
      <c r="A54" s="48" t="s">
        <v>34</v>
      </c>
      <c r="B54" s="49">
        <v>20223.486583999998</v>
      </c>
      <c r="C54" s="49">
        <v>44827.071465000001</v>
      </c>
      <c r="D54" s="49">
        <v>76265.123999999996</v>
      </c>
      <c r="E54" s="49">
        <v>121564.11846699999</v>
      </c>
      <c r="F54" s="49">
        <v>156925.60478060943</v>
      </c>
      <c r="G54" s="49">
        <f>+G33+G42+G51</f>
        <v>349065.71220100002</v>
      </c>
      <c r="H54" s="49">
        <f>+H33+H42+H51</f>
        <v>397326.84664576623</v>
      </c>
      <c r="I54" s="49">
        <f>+I33+I42+I51</f>
        <v>380696.6022098739</v>
      </c>
    </row>
    <row r="55" spans="1:9" s="3" customFormat="1" x14ac:dyDescent="0.25">
      <c r="A55" s="24"/>
    </row>
    <row r="56" spans="1:9" s="3" customFormat="1" x14ac:dyDescent="0.25">
      <c r="A56" s="24"/>
      <c r="B56" s="77"/>
      <c r="C56" s="77"/>
      <c r="D56" s="77"/>
      <c r="E56" s="77"/>
      <c r="F56" s="77"/>
      <c r="G56" s="77"/>
      <c r="H56" s="77"/>
      <c r="I56" s="77"/>
    </row>
    <row r="57" spans="1:9" x14ac:dyDescent="0.25">
      <c r="B57" s="2"/>
      <c r="C57" s="2"/>
      <c r="D57" s="2"/>
      <c r="E57" s="2"/>
      <c r="F57" s="2"/>
      <c r="G57" s="2"/>
      <c r="H57" s="2"/>
      <c r="I57" s="2"/>
    </row>
    <row r="58" spans="1:9" x14ac:dyDescent="0.25">
      <c r="B58" s="57"/>
      <c r="C58" s="57"/>
      <c r="D58" s="57"/>
      <c r="E58" s="57"/>
      <c r="F58" s="57"/>
      <c r="G58" s="57"/>
      <c r="H58" s="57"/>
      <c r="I58" s="57"/>
    </row>
    <row r="59" spans="1:9" x14ac:dyDescent="0.25">
      <c r="B59" s="2"/>
      <c r="C59" s="2"/>
      <c r="D59" s="2"/>
      <c r="E59" s="2"/>
      <c r="F59" s="2"/>
      <c r="G59" s="2"/>
      <c r="H59" s="2"/>
      <c r="I59" s="2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9" width="11.8984375" style="50" customWidth="1"/>
    <col min="10" max="12" width="9" style="50"/>
    <col min="13" max="13" width="12" style="50" customWidth="1"/>
    <col min="14" max="16384" width="9" style="50"/>
  </cols>
  <sheetData>
    <row r="1" spans="1:9" s="78" customFormat="1" ht="17.399999999999999" x14ac:dyDescent="0.25">
      <c r="A1" s="88" t="s">
        <v>122</v>
      </c>
      <c r="B1" s="89"/>
      <c r="C1" s="90"/>
      <c r="D1" s="90"/>
      <c r="E1" s="90"/>
      <c r="F1" s="90"/>
      <c r="G1" s="90"/>
      <c r="H1" s="90"/>
      <c r="I1" s="90"/>
    </row>
    <row r="2" spans="1:9" s="78" customFormat="1" ht="17.399999999999999" x14ac:dyDescent="0.25">
      <c r="A2" s="91" t="str">
        <f>+'Incomestatement-Y'!A2</f>
        <v>Q1 2023</v>
      </c>
      <c r="B2" s="90"/>
      <c r="C2" s="90"/>
      <c r="D2" s="90"/>
      <c r="E2" s="90"/>
      <c r="F2" s="90"/>
      <c r="G2" s="90"/>
      <c r="H2" s="90"/>
      <c r="I2" s="90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4</v>
      </c>
    </row>
    <row r="5" spans="1:9" x14ac:dyDescent="0.25">
      <c r="A5" s="64"/>
    </row>
    <row r="6" spans="1:9" x14ac:dyDescent="0.25">
      <c r="A6" s="65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83">
        <v>2021</v>
      </c>
      <c r="H6" s="83">
        <v>2022</v>
      </c>
      <c r="I6" s="83" t="s">
        <v>145</v>
      </c>
    </row>
    <row r="7" spans="1:9" s="28" customFormat="1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f>-15598.032+1441</f>
        <v>-14157.031999999999</v>
      </c>
    </row>
    <row r="9" spans="1:9" x14ac:dyDescent="0.25">
      <c r="A9" s="50" t="s">
        <v>100</v>
      </c>
      <c r="B9" s="51"/>
      <c r="F9" s="51"/>
      <c r="G9" s="51"/>
      <c r="H9" s="51"/>
      <c r="I9" s="51"/>
    </row>
    <row r="10" spans="1:9" x14ac:dyDescent="0.25">
      <c r="A10" s="76" t="s">
        <v>126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13521.04</v>
      </c>
    </row>
    <row r="11" spans="1:9" x14ac:dyDescent="0.25">
      <c r="A11" s="76" t="s">
        <v>127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448.28800000000001</v>
      </c>
    </row>
    <row r="12" spans="1:9" x14ac:dyDescent="0.25">
      <c r="A12" s="76" t="s">
        <v>128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960</v>
      </c>
    </row>
    <row r="13" spans="1:9" s="28" customFormat="1" x14ac:dyDescent="0.25">
      <c r="A13" s="76" t="s">
        <v>129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  <c r="I13" s="51">
        <f>2700.018-1441</f>
        <v>1259.018</v>
      </c>
    </row>
    <row r="14" spans="1:9" x14ac:dyDescent="0.25">
      <c r="A14" s="50"/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26" t="s">
        <v>37</v>
      </c>
      <c r="B15" s="32">
        <f t="shared" ref="B15:G15" si="0">+SUM(B8:B14)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>+SUM(H8:H14)</f>
        <v>8514.5340000000033</v>
      </c>
      <c r="I15" s="32">
        <f>+SUM(I8:I14)</f>
        <v>2031.3140000000017</v>
      </c>
    </row>
    <row r="16" spans="1:9" x14ac:dyDescent="0.25">
      <c r="A16" s="50"/>
      <c r="B16" s="51"/>
      <c r="C16" s="51"/>
      <c r="D16" s="51"/>
      <c r="E16" s="51"/>
      <c r="F16" s="51"/>
      <c r="G16" s="51"/>
      <c r="H16" s="51"/>
      <c r="I16" s="51"/>
    </row>
    <row r="17" spans="1:9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</row>
    <row r="18" spans="1:9" s="28" customFormat="1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  <c r="I18" s="51">
        <v>-163.00800000000001</v>
      </c>
    </row>
    <row r="19" spans="1:9" s="28" customFormat="1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/>
      <c r="I19" s="51"/>
    </row>
    <row r="20" spans="1:9" x14ac:dyDescent="0.25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  <c r="I20" s="51">
        <v>18.360000000000014</v>
      </c>
    </row>
    <row r="21" spans="1:9" x14ac:dyDescent="0.25">
      <c r="A21" s="28" t="s">
        <v>135</v>
      </c>
      <c r="B21" s="32">
        <f t="shared" ref="B21:G21" si="1">+SUM(B15:B20)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>+SUM(H15:H20)</f>
        <v>7464.5390000000034</v>
      </c>
      <c r="I21" s="32">
        <f>+SUM(I15:I20)</f>
        <v>1886.6660000000015</v>
      </c>
    </row>
    <row r="22" spans="1:9" x14ac:dyDescent="0.25">
      <c r="A22" s="28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50" t="s">
        <v>136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  <c r="I23" s="51">
        <v>-968</v>
      </c>
    </row>
    <row r="24" spans="1:9" x14ac:dyDescent="0.25">
      <c r="A24" s="50" t="s">
        <v>137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  <c r="I24" s="51">
        <v>29</v>
      </c>
    </row>
    <row r="25" spans="1:9" x14ac:dyDescent="0.25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  <c r="I25" s="51">
        <v>-612.375</v>
      </c>
    </row>
    <row r="26" spans="1:9" x14ac:dyDescent="0.25">
      <c r="A26" s="28" t="s">
        <v>98</v>
      </c>
      <c r="B26" s="32">
        <f t="shared" ref="B26:H26" si="2">+SUM(B21:B25)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5107.1100000000033</v>
      </c>
      <c r="I26" s="32">
        <f t="shared" ref="I26" si="3">+SUM(I21:I25)</f>
        <v>335.29100000000153</v>
      </c>
    </row>
    <row r="27" spans="1:9" x14ac:dyDescent="0.25">
      <c r="A27" s="50"/>
      <c r="B27" s="51"/>
      <c r="C27" s="51"/>
      <c r="D27" s="51"/>
      <c r="E27" s="51"/>
      <c r="F27" s="51"/>
      <c r="G27" s="51"/>
      <c r="H27" s="51"/>
      <c r="I27" s="51"/>
    </row>
    <row r="28" spans="1:9" x14ac:dyDescent="0.25">
      <c r="A28" s="34" t="s">
        <v>120</v>
      </c>
      <c r="B28" s="35"/>
      <c r="C28" s="35"/>
      <c r="D28" s="35"/>
      <c r="E28" s="35"/>
      <c r="F28" s="35"/>
      <c r="G28" s="35"/>
      <c r="H28" s="35"/>
      <c r="I28" s="35"/>
    </row>
    <row r="29" spans="1:9" x14ac:dyDescent="0.25">
      <c r="A29" s="50" t="s">
        <v>139</v>
      </c>
      <c r="B29" s="51"/>
      <c r="C29" s="51"/>
      <c r="D29" s="51"/>
      <c r="E29" s="51"/>
      <c r="F29" s="51"/>
      <c r="G29" s="51"/>
      <c r="H29" s="51">
        <v>-2837.1260000000002</v>
      </c>
      <c r="I29" s="51"/>
    </row>
    <row r="30" spans="1:9" x14ac:dyDescent="0.25">
      <c r="A30" s="50" t="s">
        <v>101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  <c r="I30" s="51">
        <v>-1169.242</v>
      </c>
    </row>
    <row r="31" spans="1:9" x14ac:dyDescent="0.25">
      <c r="A31" s="50" t="s">
        <v>102</v>
      </c>
      <c r="B31" s="51"/>
      <c r="C31" s="51"/>
      <c r="D31" s="51"/>
      <c r="E31" s="51"/>
      <c r="F31" s="51"/>
      <c r="G31" s="51">
        <v>-5427.8919999999998</v>
      </c>
      <c r="H31" s="51">
        <v>-9568.2919999999995</v>
      </c>
      <c r="I31" s="51">
        <v>-2009.377</v>
      </c>
    </row>
    <row r="32" spans="1:9" x14ac:dyDescent="0.25">
      <c r="A32" s="50" t="s">
        <v>103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/>
      <c r="G32" s="51">
        <v>1147.748</v>
      </c>
      <c r="H32" s="51">
        <v>661.02300000000002</v>
      </c>
      <c r="I32" s="51">
        <v>1486.944</v>
      </c>
    </row>
    <row r="33" spans="1:9" s="28" customFormat="1" x14ac:dyDescent="0.25">
      <c r="A33" s="50" t="s">
        <v>105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  <c r="I33" s="51">
        <v>297.88799999999998</v>
      </c>
    </row>
    <row r="34" spans="1:9" s="28" customFormat="1" x14ac:dyDescent="0.25">
      <c r="A34" s="50" t="s">
        <v>106</v>
      </c>
      <c r="B34" s="51"/>
      <c r="C34" s="51"/>
      <c r="D34" s="51"/>
      <c r="E34" s="51"/>
      <c r="F34" s="51"/>
      <c r="G34" s="51"/>
      <c r="H34" s="51">
        <v>-167.85599999999999</v>
      </c>
      <c r="I34" s="51"/>
    </row>
    <row r="35" spans="1:9" s="28" customFormat="1" x14ac:dyDescent="0.25">
      <c r="A35" s="50" t="s">
        <v>104</v>
      </c>
      <c r="B35" s="51">
        <v>10</v>
      </c>
      <c r="C35" s="51">
        <v>-210</v>
      </c>
      <c r="D35" s="51">
        <v>51.582000000000001</v>
      </c>
      <c r="E35" s="51">
        <v>-1103.8150000000001</v>
      </c>
      <c r="F35" s="51">
        <v>-253.471</v>
      </c>
      <c r="G35" s="51">
        <f>-5604.664</f>
        <v>-5604.6639999999998</v>
      </c>
      <c r="H35" s="51">
        <v>-4483.5060000000003</v>
      </c>
      <c r="I35" s="51">
        <v>272.26899999999995</v>
      </c>
    </row>
    <row r="36" spans="1:9" s="28" customFormat="1" x14ac:dyDescent="0.25">
      <c r="A36" s="28" t="s">
        <v>114</v>
      </c>
      <c r="B36" s="32">
        <f t="shared" ref="B36:G36" si="4">+SUM(B29:B35)</f>
        <v>-2633.654</v>
      </c>
      <c r="C36" s="32">
        <f t="shared" si="4"/>
        <v>-12704.984999999999</v>
      </c>
      <c r="D36" s="32">
        <f t="shared" si="4"/>
        <v>-15740.684999999999</v>
      </c>
      <c r="E36" s="32">
        <f t="shared" si="4"/>
        <v>-17983.18</v>
      </c>
      <c r="F36" s="32">
        <f t="shared" si="4"/>
        <v>-16968.293000000001</v>
      </c>
      <c r="G36" s="32">
        <f t="shared" si="4"/>
        <v>-109338.11499999999</v>
      </c>
      <c r="H36" s="32">
        <f>+SUM(H29:H35)</f>
        <v>-28257.226999999999</v>
      </c>
      <c r="I36" s="32">
        <f>+SUM(I29:I35)</f>
        <v>-1121.5179999999998</v>
      </c>
    </row>
    <row r="37" spans="1:9" x14ac:dyDescent="0.25">
      <c r="A37" s="50"/>
      <c r="B37" s="51"/>
      <c r="C37" s="51"/>
      <c r="D37" s="51"/>
      <c r="E37" s="51"/>
      <c r="F37" s="51"/>
      <c r="G37" s="51"/>
      <c r="H37" s="51"/>
      <c r="I37" s="51"/>
    </row>
    <row r="38" spans="1:9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50" t="s">
        <v>107</v>
      </c>
      <c r="B39" s="51">
        <v>2394.0050000000001</v>
      </c>
      <c r="C39" s="51">
        <v>4801.875</v>
      </c>
      <c r="D39" s="51">
        <v>5737.866</v>
      </c>
      <c r="E39" s="51"/>
      <c r="F39" s="51">
        <v>8024.4</v>
      </c>
      <c r="G39" s="51">
        <v>72879.879000000001</v>
      </c>
      <c r="H39" s="51">
        <v>48656.290999999997</v>
      </c>
      <c r="I39" s="51">
        <v>12919.325000000001</v>
      </c>
    </row>
    <row r="40" spans="1:9" x14ac:dyDescent="0.25">
      <c r="A40" s="50" t="s">
        <v>108</v>
      </c>
      <c r="B40" s="51"/>
      <c r="C40" s="51"/>
      <c r="D40" s="51"/>
      <c r="E40" s="51">
        <v>-1735.5250000000001</v>
      </c>
      <c r="F40" s="51">
        <v>-5398.3909999999996</v>
      </c>
      <c r="G40" s="51">
        <v>-16581.757000000001</v>
      </c>
      <c r="H40" s="51">
        <v>-40270.417000000001</v>
      </c>
      <c r="I40" s="51">
        <v>-11670</v>
      </c>
    </row>
    <row r="41" spans="1:9" x14ac:dyDescent="0.25">
      <c r="A41" s="50" t="s">
        <v>109</v>
      </c>
      <c r="B41" s="51">
        <v>-64.010000000000005</v>
      </c>
      <c r="C41" s="51">
        <v>-550.36400000000003</v>
      </c>
      <c r="D41" s="51">
        <v>-138.309</v>
      </c>
      <c r="E41" s="51">
        <v>-828.851</v>
      </c>
      <c r="F41" s="51">
        <v>-1827.704</v>
      </c>
      <c r="G41" s="51">
        <v>-4572</v>
      </c>
      <c r="H41" s="51">
        <v>-3228.8080000000009</v>
      </c>
      <c r="I41" s="51">
        <v>-4324.8710000000001</v>
      </c>
    </row>
    <row r="42" spans="1:9" x14ac:dyDescent="0.25">
      <c r="A42" s="50" t="s">
        <v>141</v>
      </c>
      <c r="B42" s="51"/>
      <c r="C42" s="51"/>
      <c r="D42" s="51"/>
      <c r="E42" s="51"/>
      <c r="F42" s="51"/>
      <c r="G42" s="51"/>
      <c r="H42" s="51">
        <v>7694</v>
      </c>
      <c r="I42" s="51">
        <v>3550.386</v>
      </c>
    </row>
    <row r="43" spans="1:9" x14ac:dyDescent="0.25">
      <c r="A43" s="50" t="s">
        <v>123</v>
      </c>
      <c r="B43" s="51">
        <v>349.95100000000002</v>
      </c>
      <c r="C43" s="51">
        <v>8611.8469999999998</v>
      </c>
      <c r="D43" s="51">
        <v>11414.483</v>
      </c>
      <c r="E43" s="51">
        <v>13201.811</v>
      </c>
      <c r="F43" s="51">
        <v>12851.338</v>
      </c>
      <c r="G43" s="51">
        <v>44965.025000000001</v>
      </c>
      <c r="H43" s="51">
        <v>7635.2480250000026</v>
      </c>
      <c r="I43" s="51">
        <v>920.23799999999983</v>
      </c>
    </row>
    <row r="44" spans="1:9" x14ac:dyDescent="0.25">
      <c r="A44" s="50" t="s">
        <v>110</v>
      </c>
      <c r="B44" s="51"/>
      <c r="C44" s="51"/>
      <c r="D44" s="51"/>
      <c r="E44" s="51">
        <v>8523.36</v>
      </c>
      <c r="F44" s="51">
        <v>5121.1379999999999</v>
      </c>
      <c r="G44" s="51">
        <v>20234.948</v>
      </c>
      <c r="H44" s="51"/>
      <c r="I44" s="51"/>
    </row>
    <row r="45" spans="1:9" x14ac:dyDescent="0.25">
      <c r="A45" s="50" t="s">
        <v>140</v>
      </c>
      <c r="B45" s="51"/>
      <c r="C45" s="51"/>
      <c r="D45" s="51"/>
      <c r="E45" s="51"/>
      <c r="F45" s="51"/>
      <c r="G45" s="51"/>
      <c r="H45" s="51">
        <v>-7100.3590000000004</v>
      </c>
      <c r="I45" s="51">
        <v>-58.497</v>
      </c>
    </row>
    <row r="46" spans="1:9" s="63" customFormat="1" x14ac:dyDescent="0.25">
      <c r="A46" s="50" t="s">
        <v>111</v>
      </c>
      <c r="B46" s="51"/>
      <c r="C46" s="51"/>
      <c r="D46" s="51"/>
      <c r="E46" s="51">
        <v>-55.40184</v>
      </c>
      <c r="F46" s="51">
        <v>-69.007999999999996</v>
      </c>
      <c r="G46" s="51">
        <v>-405.72699999999998</v>
      </c>
      <c r="H46" s="51">
        <v>-959.8420000000001</v>
      </c>
      <c r="I46" s="51">
        <v>-490.54199999999997</v>
      </c>
    </row>
    <row r="47" spans="1:9" s="63" customFormat="1" x14ac:dyDescent="0.25">
      <c r="A47" s="50" t="s">
        <v>112</v>
      </c>
      <c r="B47" s="51">
        <v>0</v>
      </c>
      <c r="C47" s="51"/>
      <c r="D47" s="51">
        <v>-134.67500000000001</v>
      </c>
      <c r="E47" s="51">
        <v>-9.2580249999999964</v>
      </c>
      <c r="F47" s="51">
        <v>35.582999999999998</v>
      </c>
      <c r="G47" s="51">
        <v>-219.30500000000001</v>
      </c>
      <c r="H47" s="51">
        <v>-27.045999999999992</v>
      </c>
      <c r="I47" s="51">
        <v>-1092.9939999999999</v>
      </c>
    </row>
    <row r="48" spans="1:9" x14ac:dyDescent="0.25">
      <c r="A48" s="28" t="s">
        <v>113</v>
      </c>
      <c r="B48" s="32">
        <f t="shared" ref="B48:G48" si="5">+SUM(B39:B47)</f>
        <v>2679.9459999999999</v>
      </c>
      <c r="C48" s="32">
        <f t="shared" si="5"/>
        <v>12863.358</v>
      </c>
      <c r="D48" s="32">
        <f t="shared" si="5"/>
        <v>16879.365000000002</v>
      </c>
      <c r="E48" s="32">
        <f t="shared" si="5"/>
        <v>19096.135135</v>
      </c>
      <c r="F48" s="32">
        <f t="shared" si="5"/>
        <v>18737.355999999996</v>
      </c>
      <c r="G48" s="32">
        <f t="shared" si="5"/>
        <v>116301.06300000001</v>
      </c>
      <c r="H48" s="32">
        <f>+SUM(H39:H47)</f>
        <v>12399.067024999998</v>
      </c>
      <c r="I48" s="32">
        <f>+SUM(I39:I47)</f>
        <v>-246.95499999999947</v>
      </c>
    </row>
    <row r="49" spans="1:9" x14ac:dyDescent="0.25">
      <c r="A49" s="50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6" t="s">
        <v>117</v>
      </c>
      <c r="B50" s="36">
        <f t="shared" ref="B50:G50" si="6">+B26+B36+B48</f>
        <v>204.92600299999958</v>
      </c>
      <c r="C50" s="36">
        <f t="shared" si="6"/>
        <v>491.45600000000195</v>
      </c>
      <c r="D50" s="36">
        <f t="shared" si="6"/>
        <v>1534.8080000000027</v>
      </c>
      <c r="E50" s="36">
        <f t="shared" si="6"/>
        <v>2019.4572819999994</v>
      </c>
      <c r="F50" s="36">
        <f t="shared" si="6"/>
        <v>3389.0376289999949</v>
      </c>
      <c r="G50" s="36">
        <f t="shared" si="6"/>
        <v>10503.023000000016</v>
      </c>
      <c r="H50" s="36">
        <f>+H26+H36+H48</f>
        <v>-10751.049974999996</v>
      </c>
      <c r="I50" s="36">
        <f>+I26+I36+I48</f>
        <v>-1033.1819999999977</v>
      </c>
    </row>
    <row r="51" spans="1:9" x14ac:dyDescent="0.25">
      <c r="A51" s="37" t="s">
        <v>116</v>
      </c>
      <c r="B51" s="37">
        <v>65.302000000000007</v>
      </c>
      <c r="C51" s="37">
        <v>270.22800000000001</v>
      </c>
      <c r="D51" s="37">
        <v>763.35</v>
      </c>
      <c r="E51" s="55">
        <v>2313.4690000000001</v>
      </c>
      <c r="F51" s="55">
        <v>4344.5929999999998</v>
      </c>
      <c r="G51" s="55">
        <v>7636</v>
      </c>
      <c r="H51" s="55">
        <v>19508.290000000015</v>
      </c>
      <c r="I51" s="55">
        <v>9385.4710250000171</v>
      </c>
    </row>
    <row r="52" spans="1:9" x14ac:dyDescent="0.25">
      <c r="A52" s="36" t="s">
        <v>118</v>
      </c>
      <c r="B52" s="36">
        <v>0</v>
      </c>
      <c r="C52" s="36">
        <v>1.6659999999999999</v>
      </c>
      <c r="D52" s="36">
        <v>15.310565045999954</v>
      </c>
      <c r="E52" s="54">
        <v>12.784000000000001</v>
      </c>
      <c r="F52" s="54">
        <v>-97.694000000000003</v>
      </c>
      <c r="G52" s="54">
        <v>1369</v>
      </c>
      <c r="H52" s="54">
        <v>628.23099999999999</v>
      </c>
      <c r="I52" s="54">
        <v>-7.8780000000000001</v>
      </c>
    </row>
    <row r="53" spans="1:9" x14ac:dyDescent="0.25">
      <c r="A53" s="38" t="s">
        <v>119</v>
      </c>
      <c r="B53" s="38">
        <v>270.22800000000001</v>
      </c>
      <c r="C53" s="38">
        <v>763.35</v>
      </c>
      <c r="D53" s="38">
        <v>2313.4690000000001</v>
      </c>
      <c r="E53" s="56">
        <v>4344.5929999999998</v>
      </c>
      <c r="F53" s="56">
        <v>7636.2479999999996</v>
      </c>
      <c r="G53" s="56">
        <v>19508.290000000015</v>
      </c>
      <c r="H53" s="56">
        <v>9385.4710250000171</v>
      </c>
      <c r="I53" s="56">
        <v>8344.0157770000023</v>
      </c>
    </row>
    <row r="54" spans="1:9" x14ac:dyDescent="0.25">
      <c r="B54" s="96"/>
      <c r="E54" s="51"/>
      <c r="F54" s="51"/>
      <c r="G54" s="51"/>
      <c r="H54" s="51"/>
      <c r="I54" s="51"/>
    </row>
    <row r="55" spans="1:9" x14ac:dyDescent="0.25">
      <c r="B55" s="97"/>
      <c r="C55" s="97"/>
      <c r="D55" s="97"/>
      <c r="E55" s="97"/>
      <c r="F55" s="51"/>
      <c r="G55" s="97"/>
      <c r="H55" s="97"/>
      <c r="I55" s="97"/>
    </row>
    <row r="56" spans="1:9" x14ac:dyDescent="0.25">
      <c r="B56" s="51"/>
      <c r="C56" s="51"/>
      <c r="D56" s="51"/>
      <c r="E56" s="51"/>
      <c r="F56" s="51"/>
      <c r="G56" s="51"/>
      <c r="H56" s="51"/>
      <c r="I56" s="51"/>
    </row>
    <row r="57" spans="1:9" x14ac:dyDescent="0.25">
      <c r="B57" s="51"/>
      <c r="C57" s="51"/>
      <c r="D57" s="51"/>
      <c r="E57" s="51"/>
      <c r="F57" s="51"/>
      <c r="G57" s="51"/>
      <c r="H57" s="51"/>
      <c r="I57" s="51"/>
    </row>
    <row r="58" spans="1:9" x14ac:dyDescent="0.25">
      <c r="B58" s="51"/>
      <c r="C58" s="51"/>
      <c r="D58" s="51"/>
      <c r="E58" s="51"/>
      <c r="F58" s="51"/>
      <c r="G58" s="51"/>
      <c r="H58" s="51"/>
      <c r="I58" s="51"/>
    </row>
    <row r="59" spans="1:9" x14ac:dyDescent="0.25">
      <c r="B59" s="51"/>
      <c r="C59" s="51"/>
      <c r="D59" s="51"/>
      <c r="E59" s="51"/>
      <c r="F59" s="51"/>
      <c r="G59" s="51"/>
      <c r="H59" s="51"/>
      <c r="I59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0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" defaultRowHeight="13.8" outlineLevelCol="1" x14ac:dyDescent="0.25"/>
  <cols>
    <col min="1" max="1" width="37.5" style="18" customWidth="1"/>
    <col min="2" max="5" width="12.19921875" style="50" hidden="1" customWidth="1" outlineLevel="1"/>
    <col min="6" max="6" width="12.19921875" style="50" customWidth="1" collapsed="1"/>
    <col min="7" max="16" width="12.19921875" style="50" customWidth="1"/>
    <col min="17" max="30" width="11" style="50" customWidth="1"/>
    <col min="31" max="16384" width="9" style="50"/>
  </cols>
  <sheetData>
    <row r="1" spans="1:30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s="93" customFormat="1" ht="17.7" customHeight="1" x14ac:dyDescent="0.4">
      <c r="A2" s="91" t="str">
        <f>+'Incomestatement-Y'!A2</f>
        <v>Q1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0" s="78" customFormat="1" x14ac:dyDescent="0.25">
      <c r="A3" s="79"/>
      <c r="B3" s="80"/>
      <c r="C3" s="80"/>
      <c r="D3" s="80"/>
      <c r="E3" s="80"/>
      <c r="F3" s="80"/>
      <c r="G3" s="80"/>
    </row>
    <row r="4" spans="1:30" ht="17.399999999999999" x14ac:dyDescent="0.25">
      <c r="A4" s="81" t="s">
        <v>1</v>
      </c>
    </row>
    <row r="5" spans="1:30" x14ac:dyDescent="0.25">
      <c r="A5" s="64"/>
    </row>
    <row r="6" spans="1:30" s="69" customFormat="1" x14ac:dyDescent="0.25">
      <c r="A6" s="65" t="s">
        <v>2</v>
      </c>
      <c r="B6" s="94" t="s">
        <v>5</v>
      </c>
      <c r="C6" s="94" t="s">
        <v>8</v>
      </c>
      <c r="D6" s="94" t="s">
        <v>7</v>
      </c>
      <c r="E6" s="94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68" t="s">
        <v>16</v>
      </c>
      <c r="M6" s="68" t="s">
        <v>40</v>
      </c>
      <c r="N6" s="67" t="s">
        <v>41</v>
      </c>
      <c r="O6" s="67" t="s">
        <v>42</v>
      </c>
      <c r="P6" s="67" t="s">
        <v>43</v>
      </c>
      <c r="Q6" s="67" t="s">
        <v>44</v>
      </c>
      <c r="R6" s="67" t="s">
        <v>46</v>
      </c>
      <c r="S6" s="67" t="s">
        <v>47</v>
      </c>
      <c r="T6" s="67" t="s">
        <v>48</v>
      </c>
      <c r="U6" s="67" t="s">
        <v>50</v>
      </c>
      <c r="V6" s="67" t="s">
        <v>52</v>
      </c>
      <c r="W6" s="67" t="s">
        <v>53</v>
      </c>
      <c r="X6" s="67" t="s">
        <v>54</v>
      </c>
      <c r="Y6" s="67" t="s">
        <v>130</v>
      </c>
      <c r="Z6" s="67" t="s">
        <v>131</v>
      </c>
      <c r="AA6" s="67" t="s">
        <v>133</v>
      </c>
      <c r="AB6" s="67" t="s">
        <v>138</v>
      </c>
      <c r="AC6" s="67" t="s">
        <v>143</v>
      </c>
      <c r="AD6" s="67" t="s">
        <v>146</v>
      </c>
    </row>
    <row r="7" spans="1:30" x14ac:dyDescent="0.25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</row>
    <row r="8" spans="1:30" x14ac:dyDescent="0.25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</row>
    <row r="9" spans="1:30" s="28" customFormat="1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</row>
    <row r="10" spans="1:30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</row>
    <row r="11" spans="1:30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 x14ac:dyDescent="0.25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</row>
    <row r="13" spans="1:30" x14ac:dyDescent="0.25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</row>
    <row r="14" spans="1:30" x14ac:dyDescent="0.25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</row>
    <row r="15" spans="1:30" ht="27.6" x14ac:dyDescent="0.25">
      <c r="A15" s="27" t="s">
        <v>71</v>
      </c>
      <c r="B15" s="31"/>
      <c r="C15" s="31"/>
      <c r="D15" s="31"/>
      <c r="E15" s="31"/>
      <c r="F15" s="31">
        <v>118.18699999999998</v>
      </c>
      <c r="G15" s="31">
        <v>172.47</v>
      </c>
      <c r="H15" s="31">
        <v>158.596</v>
      </c>
      <c r="I15" s="31">
        <v>257.12999999999994</v>
      </c>
      <c r="J15" s="31">
        <v>268.69300000000004</v>
      </c>
      <c r="K15" s="31">
        <v>447.98100000000022</v>
      </c>
      <c r="L15" s="31">
        <v>484.15199999999976</v>
      </c>
      <c r="M15" s="31">
        <v>410.61799999999988</v>
      </c>
      <c r="N15" s="31">
        <v>449.45800000000008</v>
      </c>
      <c r="O15" s="31">
        <v>543.60900000000004</v>
      </c>
      <c r="P15" s="31">
        <v>617.577045</v>
      </c>
      <c r="Q15" s="31">
        <v>563.68306300000017</v>
      </c>
      <c r="R15" s="31">
        <v>777.09281099999998</v>
      </c>
      <c r="S15" s="31">
        <v>960.16482299999973</v>
      </c>
      <c r="T15" s="31">
        <v>938.55527500000005</v>
      </c>
      <c r="U15" s="31">
        <v>880.847171</v>
      </c>
      <c r="V15" s="31">
        <v>1099</v>
      </c>
      <c r="W15" s="31">
        <v>1202</v>
      </c>
      <c r="X15" s="31">
        <v>1263.5282279999999</v>
      </c>
      <c r="Y15" s="31">
        <v>-1059.2009030000002</v>
      </c>
      <c r="Z15" s="31">
        <v>1701.3171880000002</v>
      </c>
      <c r="AA15" s="31">
        <v>1977.984559</v>
      </c>
      <c r="AB15" s="31">
        <v>1983.1880890000002</v>
      </c>
      <c r="AC15" s="31">
        <v>1828.8609410000013</v>
      </c>
      <c r="AD15" s="31">
        <v>2179.9776769999999</v>
      </c>
    </row>
    <row r="16" spans="1:30" ht="18.75" customHeight="1" x14ac:dyDescent="0.25">
      <c r="A16" s="2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s="28" customFormat="1" ht="27.6" x14ac:dyDescent="0.25">
      <c r="A17" s="18" t="s">
        <v>60</v>
      </c>
      <c r="B17" s="29"/>
      <c r="C17" s="29"/>
      <c r="D17" s="29"/>
      <c r="E17" s="29"/>
      <c r="F17" s="29">
        <v>396.911</v>
      </c>
      <c r="G17" s="29">
        <v>259.49599999999998</v>
      </c>
      <c r="H17" s="29">
        <v>347.28699999999992</v>
      </c>
      <c r="I17" s="29">
        <v>772.37900000000013</v>
      </c>
      <c r="J17" s="29">
        <v>660.67200000000003</v>
      </c>
      <c r="K17" s="29">
        <v>866.06299999999987</v>
      </c>
      <c r="L17" s="29">
        <v>450.26700000000005</v>
      </c>
      <c r="M17" s="29">
        <v>585.17599999999993</v>
      </c>
      <c r="N17" s="29">
        <v>1738.01</v>
      </c>
      <c r="O17" s="29">
        <v>603.24100000000021</v>
      </c>
      <c r="P17" s="29">
        <v>983.06175799999983</v>
      </c>
      <c r="Q17" s="29">
        <v>1509.3370839999998</v>
      </c>
      <c r="R17" s="29">
        <v>1914.267173</v>
      </c>
      <c r="S17" s="29">
        <v>1596.2236030000001</v>
      </c>
      <c r="T17" s="29">
        <v>2533.488609</v>
      </c>
      <c r="U17" s="29">
        <v>2078.2459310000004</v>
      </c>
      <c r="V17" s="29">
        <v>4437</v>
      </c>
      <c r="W17" s="29">
        <v>4601.3059999999996</v>
      </c>
      <c r="X17" s="29">
        <v>5311.3896539999987</v>
      </c>
      <c r="Y17" s="29">
        <v>7012.9447555463776</v>
      </c>
      <c r="Z17" s="29">
        <v>9236.6959269381477</v>
      </c>
      <c r="AA17" s="29">
        <v>3837.3352797073312</v>
      </c>
      <c r="AB17" s="29">
        <v>-6475.3010008102756</v>
      </c>
      <c r="AC17" s="29">
        <v>-11710.196326337518</v>
      </c>
      <c r="AD17" s="29">
        <v>-13517.474253926983</v>
      </c>
    </row>
    <row r="18" spans="1:30" x14ac:dyDescent="0.25">
      <c r="A18" s="75" t="s">
        <v>72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101">
        <v>-2.1302555463756323</v>
      </c>
      <c r="Z18" s="101">
        <v>-13.162718938148499</v>
      </c>
      <c r="AA18" s="101">
        <v>-6.0784127073298695</v>
      </c>
      <c r="AB18" s="101">
        <v>-16.257958189724683</v>
      </c>
      <c r="AC18" s="101">
        <v>437.3271381614183</v>
      </c>
      <c r="AD18" s="101">
        <v>19.760385926983119</v>
      </c>
    </row>
    <row r="19" spans="1:30" x14ac:dyDescent="0.25">
      <c r="A19" s="27" t="s">
        <v>62</v>
      </c>
      <c r="B19" s="31"/>
      <c r="C19" s="31"/>
      <c r="D19" s="31"/>
      <c r="E19" s="31"/>
      <c r="F19" s="31">
        <v>515.09799999999996</v>
      </c>
      <c r="G19" s="31">
        <v>431.96600000000001</v>
      </c>
      <c r="H19" s="31">
        <v>505.88299999999992</v>
      </c>
      <c r="I19" s="31">
        <v>1029.509</v>
      </c>
      <c r="J19" s="31">
        <v>929.36500000000001</v>
      </c>
      <c r="K19" s="31">
        <v>1314.0440000000001</v>
      </c>
      <c r="L19" s="31">
        <v>934.41899999999987</v>
      </c>
      <c r="M19" s="31">
        <v>995.79399999999987</v>
      </c>
      <c r="N19" s="31">
        <v>2187.4679999999998</v>
      </c>
      <c r="O19" s="31">
        <v>1146.8500000000004</v>
      </c>
      <c r="P19" s="31">
        <v>1600.6388029999998</v>
      </c>
      <c r="Q19" s="31">
        <v>2073.0201470000002</v>
      </c>
      <c r="R19" s="31">
        <v>2691.3599839999997</v>
      </c>
      <c r="S19" s="31">
        <v>2556.388426</v>
      </c>
      <c r="T19" s="31">
        <v>3472.0438840000002</v>
      </c>
      <c r="U19" s="31">
        <v>2959.0931020000003</v>
      </c>
      <c r="V19" s="31">
        <v>5536</v>
      </c>
      <c r="W19" s="31">
        <v>5803.3059999999996</v>
      </c>
      <c r="X19" s="31">
        <v>6574.9178819999988</v>
      </c>
      <c r="Y19" s="31">
        <v>5951.6135970000023</v>
      </c>
      <c r="Z19" s="31">
        <v>10924.850396</v>
      </c>
      <c r="AA19" s="31">
        <v>5809.2414260000014</v>
      </c>
      <c r="AB19" s="31">
        <v>-4508.3708699999997</v>
      </c>
      <c r="AC19" s="31">
        <v>-9444.0082471760998</v>
      </c>
      <c r="AD19" s="31">
        <v>-11317.736191</v>
      </c>
    </row>
    <row r="20" spans="1:30" x14ac:dyDescent="0.25">
      <c r="A20" s="27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27.6" x14ac:dyDescent="0.25">
      <c r="A21" s="18" t="s">
        <v>56</v>
      </c>
      <c r="B21" s="29"/>
      <c r="C21" s="29"/>
      <c r="D21" s="29"/>
      <c r="E21" s="29"/>
      <c r="F21" s="29">
        <v>0</v>
      </c>
      <c r="G21" s="29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>
        <v>88.316000000000003</v>
      </c>
      <c r="R21" s="29">
        <v>-1.5662499999999999</v>
      </c>
      <c r="S21" s="29">
        <v>-1.3695010000000003</v>
      </c>
      <c r="T21" s="29">
        <v>-17.990062999999999</v>
      </c>
      <c r="U21" s="29">
        <v>52.932813999999993</v>
      </c>
      <c r="V21" s="29">
        <v>-9</v>
      </c>
      <c r="W21" s="29">
        <v>0</v>
      </c>
      <c r="X21" s="29">
        <v>8.1716850000000001</v>
      </c>
      <c r="Y21" s="29">
        <v>329.86676185945987</v>
      </c>
      <c r="Z21" s="29">
        <v>26.492018999999999</v>
      </c>
      <c r="AA21" s="29">
        <v>-196.48448199999999</v>
      </c>
      <c r="AB21" s="29">
        <v>1552.8663724456201</v>
      </c>
      <c r="AC21" s="29">
        <v>-973.24254139275001</v>
      </c>
      <c r="AD21" s="29">
        <v>-446.976001</v>
      </c>
    </row>
    <row r="22" spans="1:30" x14ac:dyDescent="0.25">
      <c r="A22" s="18" t="s">
        <v>147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>
        <v>-1058</v>
      </c>
    </row>
    <row r="23" spans="1:30" x14ac:dyDescent="0.25">
      <c r="A23" s="18" t="s">
        <v>66</v>
      </c>
      <c r="B23" s="29"/>
      <c r="C23" s="29"/>
      <c r="D23" s="29"/>
      <c r="E23" s="29"/>
      <c r="F23" s="29">
        <v>0</v>
      </c>
      <c r="G23" s="29">
        <v>0.193</v>
      </c>
      <c r="H23" s="29">
        <v>0.255</v>
      </c>
      <c r="I23" s="29">
        <v>3.823</v>
      </c>
      <c r="J23" s="29">
        <v>3.891</v>
      </c>
      <c r="K23" s="29">
        <v>6.8719999999999999</v>
      </c>
      <c r="L23" s="29">
        <v>4</v>
      </c>
      <c r="M23" s="29">
        <v>12</v>
      </c>
      <c r="N23" s="29">
        <v>0</v>
      </c>
      <c r="O23" s="29">
        <v>4.218</v>
      </c>
      <c r="P23" s="29">
        <v>5.7709840000000003</v>
      </c>
      <c r="Q23" s="29">
        <v>25.357052999999993</v>
      </c>
      <c r="R23" s="29">
        <v>12.785676</v>
      </c>
      <c r="S23" s="29">
        <v>24.895129999999995</v>
      </c>
      <c r="T23" s="29">
        <v>20.582857000000001</v>
      </c>
      <c r="U23" s="29">
        <v>22.781129</v>
      </c>
      <c r="V23" s="29">
        <v>18</v>
      </c>
      <c r="W23" s="29">
        <v>10.462999999999999</v>
      </c>
      <c r="X23" s="29">
        <v>17.145992</v>
      </c>
      <c r="Y23" s="29">
        <v>106.73969199999999</v>
      </c>
      <c r="Z23" s="29">
        <v>65.889768000000004</v>
      </c>
      <c r="AA23" s="29">
        <v>-4.4865350000000035</v>
      </c>
      <c r="AB23" s="29">
        <v>45.954978999999994</v>
      </c>
      <c r="AC23" s="29">
        <v>208.493448</v>
      </c>
      <c r="AD23" s="29">
        <v>38.639575999999998</v>
      </c>
    </row>
    <row r="24" spans="1:30" ht="29.4" customHeight="1" x14ac:dyDescent="0.25">
      <c r="A24" s="18" t="s">
        <v>65</v>
      </c>
      <c r="B24" s="29"/>
      <c r="C24" s="29"/>
      <c r="D24" s="29"/>
      <c r="E24" s="29"/>
      <c r="F24" s="29">
        <v>-76.042000000000002</v>
      </c>
      <c r="G24" s="29">
        <v>-92.343000000000004</v>
      </c>
      <c r="H24" s="29">
        <v>-89.483000000000004</v>
      </c>
      <c r="I24" s="29">
        <v>-109.10200000000003</v>
      </c>
      <c r="J24" s="29">
        <v>-109.075</v>
      </c>
      <c r="K24" s="29">
        <v>-175.41399999999999</v>
      </c>
      <c r="L24" s="29">
        <v>-184.11800000000005</v>
      </c>
      <c r="M24" s="29">
        <v>-229.18</v>
      </c>
      <c r="N24" s="29">
        <v>-209.11600000000001</v>
      </c>
      <c r="O24" s="29">
        <v>-256.43599999999998</v>
      </c>
      <c r="P24" s="29">
        <v>-261.94043599999998</v>
      </c>
      <c r="Q24" s="29">
        <v>-195.71947699999998</v>
      </c>
      <c r="R24" s="29">
        <v>-309.269789</v>
      </c>
      <c r="S24" s="29">
        <v>-331.77655799999997</v>
      </c>
      <c r="T24" s="29">
        <v>-352.82613900000001</v>
      </c>
      <c r="U24" s="29">
        <v>-274.65934100000004</v>
      </c>
      <c r="V24" s="29">
        <v>-306</v>
      </c>
      <c r="W24" s="29">
        <v>-288.62099999999998</v>
      </c>
      <c r="X24" s="29">
        <v>-291.88182000000006</v>
      </c>
      <c r="Y24" s="29">
        <v>-401.00752</v>
      </c>
      <c r="Z24" s="29">
        <v>-467.55441300000001</v>
      </c>
      <c r="AA24" s="29">
        <v>-415.19468699999999</v>
      </c>
      <c r="AB24" s="29">
        <v>-543.23380700000007</v>
      </c>
      <c r="AC24" s="29">
        <v>-849.41725300000007</v>
      </c>
      <c r="AD24" s="29">
        <v>-999.088573</v>
      </c>
    </row>
    <row r="25" spans="1:30" x14ac:dyDescent="0.25">
      <c r="A25" s="50" t="s">
        <v>67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6">
        <v>-85.034999999999997</v>
      </c>
      <c r="O25" s="66">
        <v>-216.358</v>
      </c>
      <c r="P25" s="66">
        <v>198.688749</v>
      </c>
      <c r="Q25" s="51">
        <v>-138.75373399999998</v>
      </c>
      <c r="R25" s="51">
        <v>357.86713200000003</v>
      </c>
      <c r="S25" s="51">
        <v>126.49074999999999</v>
      </c>
      <c r="T25" s="51">
        <v>-12.015183</v>
      </c>
      <c r="U25" s="51">
        <v>183.50879100000003</v>
      </c>
      <c r="V25" s="51">
        <v>-589.79999999999995</v>
      </c>
      <c r="W25" s="51">
        <v>225.464</v>
      </c>
      <c r="X25" s="51">
        <v>-74.668276000000105</v>
      </c>
      <c r="Y25" s="51">
        <v>514.86836600000004</v>
      </c>
      <c r="Z25" s="51">
        <v>-658.49931200000003</v>
      </c>
      <c r="AA25" s="51">
        <v>-2309.2111869999999</v>
      </c>
      <c r="AB25" s="51">
        <v>-1408.0029020000002</v>
      </c>
      <c r="AC25" s="51">
        <v>-2202.5599179999999</v>
      </c>
      <c r="AD25" s="51">
        <v>-616.63122999999996</v>
      </c>
    </row>
    <row r="26" spans="1:30" ht="27.6" x14ac:dyDescent="0.25">
      <c r="A26" s="18" t="s">
        <v>68</v>
      </c>
      <c r="B26" s="29"/>
      <c r="C26" s="29"/>
      <c r="D26" s="29"/>
      <c r="E26" s="29"/>
      <c r="F26" s="29">
        <v>-7.702</v>
      </c>
      <c r="G26" s="29">
        <v>10.971</v>
      </c>
      <c r="H26" s="29">
        <v>2.2089999999999996</v>
      </c>
      <c r="I26" s="29">
        <v>-1.8739999999999997</v>
      </c>
      <c r="J26" s="29">
        <v>17.518000000000001</v>
      </c>
      <c r="K26" s="29">
        <v>-29.478999999999999</v>
      </c>
      <c r="L26" s="29">
        <v>41.466999999999999</v>
      </c>
      <c r="M26" s="29">
        <v>-18.643999999999998</v>
      </c>
      <c r="N26" s="29">
        <v>-312.57100000000003</v>
      </c>
      <c r="O26" s="29">
        <v>-35.48399999999998</v>
      </c>
      <c r="P26" s="29">
        <v>63.594405000000052</v>
      </c>
      <c r="Q26" s="29">
        <v>323.74228999999997</v>
      </c>
      <c r="R26" s="29">
        <v>-128.58532400000001</v>
      </c>
      <c r="S26" s="29">
        <v>-225.11066899999997</v>
      </c>
      <c r="T26" s="29">
        <v>18.288141</v>
      </c>
      <c r="U26" s="29">
        <v>157.16369400000002</v>
      </c>
      <c r="V26" s="29">
        <v>123.277</v>
      </c>
      <c r="W26" s="29">
        <v>142.07599999999999</v>
      </c>
      <c r="X26" s="29">
        <v>36.526820999999998</v>
      </c>
      <c r="Y26" s="29">
        <v>517.51593200000002</v>
      </c>
      <c r="Z26" s="29">
        <v>421.14734299999998</v>
      </c>
      <c r="AA26" s="29">
        <v>462.13747000000001</v>
      </c>
      <c r="AB26" s="29">
        <v>80.326072000000067</v>
      </c>
      <c r="AC26" s="29">
        <v>151.69093599999997</v>
      </c>
      <c r="AD26" s="29">
        <v>-448.288479</v>
      </c>
    </row>
    <row r="27" spans="1:30" x14ac:dyDescent="0.25">
      <c r="A27" s="18" t="s">
        <v>63</v>
      </c>
      <c r="B27" s="51"/>
      <c r="C27" s="51"/>
      <c r="D27" s="51"/>
      <c r="E27" s="51"/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-95</v>
      </c>
      <c r="M27" s="51">
        <v>297</v>
      </c>
      <c r="N27" s="51">
        <v>-12.426</v>
      </c>
      <c r="O27" s="51">
        <v>-22.167000000000002</v>
      </c>
      <c r="P27" s="51">
        <v>-17.623608000000001</v>
      </c>
      <c r="Q27" s="51">
        <v>-101.29049199999997</v>
      </c>
      <c r="R27" s="51">
        <v>-33.592054999999995</v>
      </c>
      <c r="S27" s="51">
        <v>-51.312244</v>
      </c>
      <c r="T27" s="51">
        <v>-43.494122000000004</v>
      </c>
      <c r="U27" s="51">
        <v>-39.219484999999999</v>
      </c>
      <c r="V27" s="51">
        <v>-63.558</v>
      </c>
      <c r="W27" s="51">
        <v>-160.83434199999999</v>
      </c>
      <c r="X27" s="51">
        <v>-209.725123</v>
      </c>
      <c r="Y27" s="51">
        <v>502.6836881405402</v>
      </c>
      <c r="Z27" s="51">
        <v>300.1891</v>
      </c>
      <c r="AA27" s="51">
        <v>-1828.4847890000001</v>
      </c>
      <c r="AB27" s="51">
        <v>-744.80198744561994</v>
      </c>
      <c r="AC27" s="51">
        <v>141.99273156885056</v>
      </c>
      <c r="AD27" s="51">
        <v>691.04804600000011</v>
      </c>
    </row>
    <row r="28" spans="1:30" x14ac:dyDescent="0.25">
      <c r="A28" s="26" t="s">
        <v>64</v>
      </c>
      <c r="B28" s="30"/>
      <c r="C28" s="30"/>
      <c r="D28" s="30"/>
      <c r="E28" s="30"/>
      <c r="F28" s="30">
        <v>431.35399999999998</v>
      </c>
      <c r="G28" s="30">
        <v>350.78699999999998</v>
      </c>
      <c r="H28" s="30">
        <v>418.86399999999992</v>
      </c>
      <c r="I28" s="30">
        <v>922.35599999999988</v>
      </c>
      <c r="J28" s="30">
        <v>841.69899999999996</v>
      </c>
      <c r="K28" s="30">
        <v>1116.0230000000001</v>
      </c>
      <c r="L28" s="30">
        <v>700.7679999999998</v>
      </c>
      <c r="M28" s="30">
        <v>1056.9699999999998</v>
      </c>
      <c r="N28" s="30">
        <v>1568.3199999999997</v>
      </c>
      <c r="O28" s="30">
        <v>620.62300000000039</v>
      </c>
      <c r="P28" s="30">
        <v>1589.1288969999998</v>
      </c>
      <c r="Q28" s="30">
        <v>2074.6717869999998</v>
      </c>
      <c r="R28" s="30">
        <v>2588.9993739999995</v>
      </c>
      <c r="S28" s="30">
        <v>2098.2053339999993</v>
      </c>
      <c r="T28" s="30">
        <v>3084.5893749999996</v>
      </c>
      <c r="U28" s="30">
        <v>3061.6007040000004</v>
      </c>
      <c r="V28" s="30">
        <v>4708.9189999999999</v>
      </c>
      <c r="W28" s="30">
        <v>5731.8536579999991</v>
      </c>
      <c r="X28" s="30">
        <v>6060.4871609999982</v>
      </c>
      <c r="Y28" s="30">
        <v>7522.2805170000029</v>
      </c>
      <c r="Z28" s="30">
        <v>10612.514900999999</v>
      </c>
      <c r="AA28" s="30">
        <v>1517.5172160000002</v>
      </c>
      <c r="AB28" s="30">
        <v>-5525.262142999999</v>
      </c>
      <c r="AC28" s="30">
        <v>-12967.050843999998</v>
      </c>
      <c r="AD28" s="30">
        <v>-14157.032851999998</v>
      </c>
    </row>
    <row r="29" spans="1:30" x14ac:dyDescent="0.25">
      <c r="A29" s="26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x14ac:dyDescent="0.25">
      <c r="A30" s="18" t="s">
        <v>73</v>
      </c>
      <c r="B30" s="29"/>
      <c r="C30" s="29"/>
      <c r="D30" s="29"/>
      <c r="E30" s="29"/>
      <c r="F30" s="29">
        <v>-9.2720000000000002</v>
      </c>
      <c r="G30" s="29">
        <v>-1.3049999999999999</v>
      </c>
      <c r="H30" s="29">
        <v>-8.5439999999999987</v>
      </c>
      <c r="I30" s="29">
        <v>-15.878000000000004</v>
      </c>
      <c r="J30" s="29">
        <v>-32.709000000000003</v>
      </c>
      <c r="K30" s="29">
        <v>-26.634999999999998</v>
      </c>
      <c r="L30" s="29">
        <v>-23.939</v>
      </c>
      <c r="M30" s="29">
        <v>-51.850999999999985</v>
      </c>
      <c r="N30" s="29">
        <v>-78.247</v>
      </c>
      <c r="O30" s="29">
        <v>11.659999999999997</v>
      </c>
      <c r="P30" s="29">
        <v>-69.856197999999992</v>
      </c>
      <c r="Q30" s="29">
        <v>-63.115761999999989</v>
      </c>
      <c r="R30" s="29">
        <v>-141.387159</v>
      </c>
      <c r="S30" s="29">
        <v>-170.87261100000001</v>
      </c>
      <c r="T30" s="29">
        <v>-107.315701</v>
      </c>
      <c r="U30" s="29">
        <v>33.777492999999993</v>
      </c>
      <c r="V30" s="29">
        <v>-147.6</v>
      </c>
      <c r="W30" s="29">
        <v>-153.57158999999999</v>
      </c>
      <c r="X30" s="29">
        <v>-143.492356</v>
      </c>
      <c r="Y30" s="29">
        <v>-47.496555999999998</v>
      </c>
      <c r="Z30" s="29">
        <v>-343.70640400000002</v>
      </c>
      <c r="AA30" s="29">
        <v>-257.18052399999999</v>
      </c>
      <c r="AB30" s="29">
        <v>-252.54128600000001</v>
      </c>
      <c r="AC30" s="29">
        <v>17.164773000000082</v>
      </c>
      <c r="AD30" s="29">
        <v>-256.62724900000001</v>
      </c>
    </row>
    <row r="31" spans="1:30" x14ac:dyDescent="0.25">
      <c r="A31" s="18" t="s">
        <v>74</v>
      </c>
      <c r="B31" s="29"/>
      <c r="C31" s="29"/>
      <c r="D31" s="29"/>
      <c r="E31" s="29"/>
      <c r="F31" s="29">
        <v>-86.015000000000001</v>
      </c>
      <c r="G31" s="29">
        <v>-51.555999999999997</v>
      </c>
      <c r="H31" s="29">
        <v>-64.288000000000011</v>
      </c>
      <c r="I31" s="29">
        <v>-309.48099999999999</v>
      </c>
      <c r="J31" s="29">
        <v>-46.302999999999997</v>
      </c>
      <c r="K31" s="29">
        <v>-167.14099999999999</v>
      </c>
      <c r="L31" s="29">
        <v>-39.582000000000022</v>
      </c>
      <c r="M31" s="29">
        <v>-304</v>
      </c>
      <c r="N31" s="29">
        <v>-305.80599999999998</v>
      </c>
      <c r="O31" s="29">
        <v>-148.82900000000001</v>
      </c>
      <c r="P31" s="29">
        <v>-282.5958149999999</v>
      </c>
      <c r="Q31" s="29">
        <v>-455.8554300000003</v>
      </c>
      <c r="R31" s="29">
        <v>-559.02339600000005</v>
      </c>
      <c r="S31" s="29">
        <v>-173.95093899999995</v>
      </c>
      <c r="T31" s="29">
        <v>-594.24378300000001</v>
      </c>
      <c r="U31" s="29">
        <v>-447.15641600000004</v>
      </c>
      <c r="V31" s="29">
        <v>-877</v>
      </c>
      <c r="W31" s="29">
        <v>-936.14300000000003</v>
      </c>
      <c r="X31" s="29">
        <v>-1153.2190529999998</v>
      </c>
      <c r="Y31" s="29">
        <v>-1613.6803030000001</v>
      </c>
      <c r="Z31" s="29">
        <v>-2259.1833729999998</v>
      </c>
      <c r="AA31" s="29">
        <v>-335.03834000000006</v>
      </c>
      <c r="AB31" s="29">
        <v>1357.5075989999998</v>
      </c>
      <c r="AC31" s="29">
        <v>3114.378999</v>
      </c>
      <c r="AD31" s="29">
        <v>1140.0421590000001</v>
      </c>
    </row>
    <row r="32" spans="1:30" x14ac:dyDescent="0.25">
      <c r="A32" s="28" t="s">
        <v>70</v>
      </c>
      <c r="B32" s="32"/>
      <c r="C32" s="32"/>
      <c r="D32" s="32"/>
      <c r="E32" s="32"/>
      <c r="F32" s="32">
        <v>336.06700000000001</v>
      </c>
      <c r="G32" s="32">
        <v>297.92599999999999</v>
      </c>
      <c r="H32" s="32">
        <v>346.03199999999993</v>
      </c>
      <c r="I32" s="32">
        <v>596.99699999999984</v>
      </c>
      <c r="J32" s="32">
        <v>762.68700000000001</v>
      </c>
      <c r="K32" s="32">
        <v>922.24700000000018</v>
      </c>
      <c r="L32" s="32">
        <v>637.24699999999984</v>
      </c>
      <c r="M32" s="32">
        <v>701.1189999999998</v>
      </c>
      <c r="N32" s="32">
        <v>1184.2669999999996</v>
      </c>
      <c r="O32" s="32">
        <v>483.45400000000035</v>
      </c>
      <c r="P32" s="32">
        <v>1236.676884</v>
      </c>
      <c r="Q32" s="32">
        <v>1555.7005949999996</v>
      </c>
      <c r="R32" s="32">
        <v>1888.5888189999996</v>
      </c>
      <c r="S32" s="32">
        <v>1753.3817839999992</v>
      </c>
      <c r="T32" s="32">
        <v>2383.0298909999997</v>
      </c>
      <c r="U32" s="32">
        <v>2648.2217810000002</v>
      </c>
      <c r="V32" s="32">
        <v>3684.3189999999995</v>
      </c>
      <c r="W32" s="32">
        <v>4642.1390679999995</v>
      </c>
      <c r="X32" s="32">
        <v>4763.7757519999986</v>
      </c>
      <c r="Y32" s="32">
        <v>5861.1036580000036</v>
      </c>
      <c r="Z32" s="32">
        <v>8009.6251239999983</v>
      </c>
      <c r="AA32" s="32">
        <v>925.29835200000161</v>
      </c>
      <c r="AB32" s="32">
        <v>-4420.2958300000009</v>
      </c>
      <c r="AC32" s="32">
        <v>-9835.5070719999967</v>
      </c>
      <c r="AD32" s="32">
        <v>-13273.617941999997</v>
      </c>
    </row>
    <row r="33" spans="1:30" x14ac:dyDescent="0.25">
      <c r="A33" s="2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x14ac:dyDescent="0.25">
      <c r="A34" s="18" t="s">
        <v>23</v>
      </c>
      <c r="B34" s="29"/>
      <c r="C34" s="29"/>
      <c r="D34" s="29"/>
      <c r="E34" s="29"/>
      <c r="F34" s="29">
        <v>0</v>
      </c>
      <c r="G34" s="29">
        <v>0</v>
      </c>
      <c r="H34" s="29">
        <v>0</v>
      </c>
      <c r="I34" s="29">
        <v>28.704999999999998</v>
      </c>
      <c r="J34" s="29">
        <v>303.642</v>
      </c>
      <c r="K34" s="29">
        <v>237.45</v>
      </c>
      <c r="L34" s="29">
        <v>-110.85499999999996</v>
      </c>
      <c r="M34" s="29">
        <v>-872.26700000000005</v>
      </c>
      <c r="N34" s="29">
        <v>842.16200000000003</v>
      </c>
      <c r="O34" s="29">
        <v>402.39799999999991</v>
      </c>
      <c r="P34" s="29">
        <v>-170.56647999999996</v>
      </c>
      <c r="Q34" s="29">
        <v>-794.54940748957461</v>
      </c>
      <c r="R34" s="29">
        <v>-760.77658799999995</v>
      </c>
      <c r="S34" s="29">
        <v>-1050.3135320000038</v>
      </c>
      <c r="T34" s="29">
        <v>-853.58290799999997</v>
      </c>
      <c r="U34" s="29">
        <v>-1814.4482419999995</v>
      </c>
      <c r="V34" s="29">
        <v>2511.25</v>
      </c>
      <c r="W34" s="29">
        <v>-1024.2670000000001</v>
      </c>
      <c r="X34" s="29">
        <v>488.22731199999998</v>
      </c>
      <c r="Y34" s="29">
        <v>1652.2776879999999</v>
      </c>
      <c r="Z34" s="29">
        <v>1917.366763</v>
      </c>
      <c r="AA34" s="29">
        <v>4435.1901209999996</v>
      </c>
      <c r="AB34" s="29">
        <v>2244.3227220000008</v>
      </c>
      <c r="AC34" s="29">
        <v>5105.6801785354874</v>
      </c>
      <c r="AD34" s="29">
        <v>782.59989793728914</v>
      </c>
    </row>
    <row r="35" spans="1:30" ht="18.75" customHeight="1" x14ac:dyDescent="0.25">
      <c r="A35" s="26" t="s">
        <v>69</v>
      </c>
      <c r="B35" s="30"/>
      <c r="C35" s="30"/>
      <c r="D35" s="30"/>
      <c r="E35" s="30"/>
      <c r="F35" s="30">
        <v>336.06700000000001</v>
      </c>
      <c r="G35" s="30">
        <v>297.92599999999999</v>
      </c>
      <c r="H35" s="30">
        <v>346.03199999999993</v>
      </c>
      <c r="I35" s="30">
        <v>625.70199999999988</v>
      </c>
      <c r="J35" s="30">
        <v>1066.329</v>
      </c>
      <c r="K35" s="30">
        <v>1159.6970000000001</v>
      </c>
      <c r="L35" s="30">
        <v>526.39199999999983</v>
      </c>
      <c r="M35" s="30">
        <v>-171.14800000000025</v>
      </c>
      <c r="N35" s="30">
        <v>2026.4289999999996</v>
      </c>
      <c r="O35" s="30">
        <v>885.85200000000032</v>
      </c>
      <c r="P35" s="30">
        <v>1066.110404</v>
      </c>
      <c r="Q35" s="30">
        <v>761.15118751042496</v>
      </c>
      <c r="R35" s="30">
        <v>1127.8122309999997</v>
      </c>
      <c r="S35" s="30">
        <v>703.06825199999548</v>
      </c>
      <c r="T35" s="30">
        <v>1529.4469829999998</v>
      </c>
      <c r="U35" s="30">
        <v>833.77353900000071</v>
      </c>
      <c r="V35" s="30">
        <v>6195.5689999999995</v>
      </c>
      <c r="W35" s="30">
        <v>3617.8720679999997</v>
      </c>
      <c r="X35" s="30">
        <v>5252.0030639999986</v>
      </c>
      <c r="Y35" s="30">
        <v>7513.3813460000038</v>
      </c>
      <c r="Z35" s="30">
        <v>9926.9918869999983</v>
      </c>
      <c r="AA35" s="30">
        <v>5360.4884730000012</v>
      </c>
      <c r="AB35" s="30">
        <v>-2175.9731080000001</v>
      </c>
      <c r="AC35" s="30">
        <v>-4729.8268934645093</v>
      </c>
      <c r="AD35" s="30">
        <v>-12491.018044062708</v>
      </c>
    </row>
    <row r="36" spans="1:30" x14ac:dyDescent="0.25">
      <c r="A36" s="53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52"/>
      <c r="M36" s="52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</row>
    <row r="37" spans="1:30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40" spans="1:30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zoomScale="85" zoomScaleNormal="85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3.8" outlineLevelCol="1" x14ac:dyDescent="0.25"/>
  <cols>
    <col min="1" max="1" width="52" style="16" customWidth="1"/>
    <col min="2" max="5" width="11.3984375" style="1" hidden="1" customWidth="1" outlineLevel="1"/>
    <col min="6" max="6" width="11.3984375" style="1" customWidth="1" collapsed="1"/>
    <col min="7" max="11" width="11.3984375" style="1" customWidth="1"/>
    <col min="12" max="13" width="9.5" style="1" customWidth="1"/>
    <col min="14" max="20" width="11.3984375" style="1" customWidth="1"/>
    <col min="21" max="21" width="10.59765625" style="1" customWidth="1"/>
    <col min="22" max="30" width="11.19921875" style="1" customWidth="1"/>
    <col min="31" max="16384" width="9" style="1"/>
  </cols>
  <sheetData>
    <row r="1" spans="1:30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s="93" customFormat="1" ht="17.7" customHeight="1" x14ac:dyDescent="0.4">
      <c r="A2" s="91" t="str">
        <f>+'Incomestatement-Y'!A2</f>
        <v>Q1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0" s="78" customFormat="1" x14ac:dyDescent="0.25">
      <c r="A3" s="79"/>
      <c r="B3" s="80"/>
      <c r="C3" s="80"/>
      <c r="D3" s="80"/>
      <c r="E3" s="80"/>
      <c r="F3" s="80"/>
      <c r="G3" s="80"/>
    </row>
    <row r="4" spans="1:30" ht="17.399999999999999" x14ac:dyDescent="0.25">
      <c r="A4" s="81" t="s">
        <v>3</v>
      </c>
    </row>
    <row r="5" spans="1:30" x14ac:dyDescent="0.25">
      <c r="A5" s="18"/>
    </row>
    <row r="6" spans="1:30" x14ac:dyDescent="0.25">
      <c r="A6" s="8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130</v>
      </c>
      <c r="Z6" s="8" t="s">
        <v>131</v>
      </c>
      <c r="AA6" s="8" t="s">
        <v>133</v>
      </c>
      <c r="AB6" s="8" t="s">
        <v>138</v>
      </c>
      <c r="AC6" s="8" t="s">
        <v>143</v>
      </c>
      <c r="AD6" s="8" t="s">
        <v>146</v>
      </c>
    </row>
    <row r="7" spans="1:30" s="3" customFormat="1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3" customFormat="1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x14ac:dyDescent="0.25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</row>
    <row r="10" spans="1:30" s="19" customFormat="1" ht="14.4" x14ac:dyDescent="0.3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</row>
    <row r="11" spans="1:30" x14ac:dyDescent="0.25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</row>
    <row r="12" spans="1:30" x14ac:dyDescent="0.25">
      <c r="A12" s="41" t="s">
        <v>134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</row>
    <row r="13" spans="1:30" x14ac:dyDescent="0.25">
      <c r="A13" s="41" t="s">
        <v>132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</row>
    <row r="14" spans="1:30" x14ac:dyDescent="0.25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</row>
    <row r="15" spans="1:30" x14ac:dyDescent="0.25">
      <c r="A15" s="41" t="s">
        <v>144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</row>
    <row r="16" spans="1:30" x14ac:dyDescent="0.25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</row>
    <row r="17" spans="1:30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</row>
    <row r="18" spans="1:30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s="3" customFormat="1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</row>
    <row r="21" spans="1:30" s="3" customFormat="1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</row>
    <row r="22" spans="1:30" s="3" customFormat="1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</row>
    <row r="23" spans="1:30" s="3" customFormat="1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</row>
    <row r="24" spans="1:30" x14ac:dyDescent="0.25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</row>
    <row r="25" spans="1:30" x14ac:dyDescent="0.25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</row>
    <row r="26" spans="1:30" s="3" customFormat="1" x14ac:dyDescent="0.25">
      <c r="A26" s="44" t="s">
        <v>27</v>
      </c>
      <c r="B26" s="45">
        <v>1252.6949999999999</v>
      </c>
      <c r="C26" s="45">
        <v>702.27700000000004</v>
      </c>
      <c r="D26" s="45">
        <v>3475.1019999999999</v>
      </c>
      <c r="E26" s="45">
        <v>1822.66</v>
      </c>
      <c r="F26" s="45">
        <f t="shared" ref="F26:AA26" si="2">+SUM(F20:F25)</f>
        <v>662.73900000000003</v>
      </c>
      <c r="G26" s="45">
        <f t="shared" si="2"/>
        <v>324.64999999999998</v>
      </c>
      <c r="H26" s="45">
        <f t="shared" si="2"/>
        <v>341.42099999999999</v>
      </c>
      <c r="I26" s="45">
        <f t="shared" si="2"/>
        <v>925.56400000000008</v>
      </c>
      <c r="J26" s="45">
        <f t="shared" si="2"/>
        <v>901.56799999999998</v>
      </c>
      <c r="K26" s="45">
        <f t="shared" si="2"/>
        <v>3713.4548874192501</v>
      </c>
      <c r="L26" s="45">
        <f t="shared" si="2"/>
        <v>3432.4870000000001</v>
      </c>
      <c r="M26" s="45">
        <f t="shared" si="2"/>
        <v>3785.66</v>
      </c>
      <c r="N26" s="45">
        <f t="shared" si="2"/>
        <v>4732.223</v>
      </c>
      <c r="O26" s="45">
        <f t="shared" si="2"/>
        <v>3281.2550000000001</v>
      </c>
      <c r="P26" s="45">
        <f t="shared" si="2"/>
        <v>4050.2341839999999</v>
      </c>
      <c r="Q26" s="45">
        <f t="shared" si="2"/>
        <v>6573.0990430000002</v>
      </c>
      <c r="R26" s="45">
        <f t="shared" si="2"/>
        <v>5695.4777607280203</v>
      </c>
      <c r="S26" s="45">
        <f t="shared" si="2"/>
        <v>8726.7988010632398</v>
      </c>
      <c r="T26" s="45">
        <f t="shared" si="2"/>
        <v>10254.837831297411</v>
      </c>
      <c r="U26" s="45">
        <f t="shared" si="2"/>
        <v>11222.52742624136</v>
      </c>
      <c r="V26" s="45">
        <f t="shared" si="2"/>
        <v>15988.95099278534</v>
      </c>
      <c r="W26" s="45">
        <f t="shared" si="2"/>
        <v>11447.921834844339</v>
      </c>
      <c r="X26" s="45">
        <f t="shared" si="2"/>
        <v>22016.232433362311</v>
      </c>
      <c r="Y26" s="45">
        <f t="shared" si="2"/>
        <v>22784.002357932779</v>
      </c>
      <c r="Z26" s="45">
        <f t="shared" si="2"/>
        <v>20179.914319422885</v>
      </c>
      <c r="AA26" s="45">
        <f t="shared" si="2"/>
        <v>10717.474298053388</v>
      </c>
      <c r="AB26" s="45">
        <f>+SUM(AB20:AB25)</f>
        <v>8386.2537558012136</v>
      </c>
      <c r="AC26" s="45">
        <v>17245.061121013583</v>
      </c>
      <c r="AD26" s="45">
        <v>12238.398654169785</v>
      </c>
    </row>
    <row r="27" spans="1:30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x14ac:dyDescent="0.25">
      <c r="A28" s="41" t="s">
        <v>28</v>
      </c>
      <c r="B28" s="42">
        <v>0</v>
      </c>
      <c r="C28" s="42">
        <v>0</v>
      </c>
      <c r="D28" s="42">
        <v>0</v>
      </c>
      <c r="E28" s="42">
        <v>0</v>
      </c>
      <c r="F28" s="42"/>
      <c r="G28" s="42"/>
      <c r="H28" s="42"/>
      <c r="I28" s="42"/>
      <c r="J28" s="42">
        <v>0</v>
      </c>
      <c r="K28" s="42">
        <v>0</v>
      </c>
      <c r="L28" s="42">
        <v>0</v>
      </c>
      <c r="M28" s="42"/>
      <c r="N28" s="42">
        <v>0</v>
      </c>
      <c r="O28" s="42">
        <v>0</v>
      </c>
      <c r="P28" s="42"/>
      <c r="Q28" s="42">
        <v>0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ht="14.4" thickBot="1" x14ac:dyDescent="0.3">
      <c r="A29" s="46" t="s">
        <v>29</v>
      </c>
      <c r="B29" s="47">
        <v>15358.223</v>
      </c>
      <c r="C29" s="47">
        <v>16629.580000000002</v>
      </c>
      <c r="D29" s="47">
        <v>26731.188999999998</v>
      </c>
      <c r="E29" s="47">
        <v>28205.61</v>
      </c>
      <c r="F29" s="47">
        <v>21144.47</v>
      </c>
      <c r="G29" s="47">
        <v>21251.865000000002</v>
      </c>
      <c r="H29" s="47">
        <v>21616.554</v>
      </c>
      <c r="I29" s="47">
        <v>44824.951000000001</v>
      </c>
      <c r="J29" s="47">
        <v>46966.63</v>
      </c>
      <c r="K29" s="47">
        <v>70629.410887419261</v>
      </c>
      <c r="L29" s="47">
        <v>72127.460999999996</v>
      </c>
      <c r="M29" s="47">
        <v>76265.123999999996</v>
      </c>
      <c r="N29" s="47">
        <v>84174.272999999986</v>
      </c>
      <c r="O29" s="47">
        <v>89910.305000000022</v>
      </c>
      <c r="P29" s="47">
        <v>94585.183105000004</v>
      </c>
      <c r="Q29" s="47">
        <v>121635.69893599997</v>
      </c>
      <c r="R29" s="47">
        <v>139530.0813834971</v>
      </c>
      <c r="S29" s="47">
        <v>145638.23686409395</v>
      </c>
      <c r="T29" s="47">
        <v>151090.17997322985</v>
      </c>
      <c r="U29" s="47">
        <v>156925.60817360945</v>
      </c>
      <c r="V29" s="47">
        <v>196856.68533968655</v>
      </c>
      <c r="W29" s="47">
        <v>202417.3890908093</v>
      </c>
      <c r="X29" s="47">
        <v>225610.903932791</v>
      </c>
      <c r="Y29" s="47">
        <v>349065.71263299999</v>
      </c>
      <c r="Z29" s="47">
        <v>365446.1383745317</v>
      </c>
      <c r="AA29" s="47">
        <v>376495.72181444959</v>
      </c>
      <c r="AB29" s="47">
        <v>380333.95995246136</v>
      </c>
      <c r="AC29" s="47">
        <v>397326.84692923084</v>
      </c>
      <c r="AD29" s="47">
        <v>380696.60220940097</v>
      </c>
    </row>
    <row r="30" spans="1:30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3" customFormat="1" x14ac:dyDescent="0.25">
      <c r="A31" s="40" t="s">
        <v>30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1:30" s="3" customFormat="1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x14ac:dyDescent="0.25">
      <c r="A33" s="1" t="s">
        <v>45</v>
      </c>
      <c r="B33" s="2">
        <v>6032.5860000000002</v>
      </c>
      <c r="C33" s="2">
        <v>6259.9750000000004</v>
      </c>
      <c r="D33" s="2">
        <v>8449.9069999999992</v>
      </c>
      <c r="E33" s="2">
        <v>8975.3979999999992</v>
      </c>
      <c r="F33" s="2">
        <v>4546.618168</v>
      </c>
      <c r="G33" s="2">
        <v>4346.6831679999996</v>
      </c>
      <c r="H33" s="2">
        <v>4692.7160000000003</v>
      </c>
      <c r="I33" s="2">
        <v>18065.544000000002</v>
      </c>
      <c r="J33" s="2">
        <v>19131.870999999999</v>
      </c>
      <c r="K33" s="2">
        <v>31595.999</v>
      </c>
      <c r="L33" s="2">
        <v>32094.190999999999</v>
      </c>
      <c r="M33" s="2">
        <v>31924.84</v>
      </c>
      <c r="N33" s="2">
        <v>33951.269</v>
      </c>
      <c r="O33" s="2">
        <v>34710.07</v>
      </c>
      <c r="P33" s="2">
        <v>38776.180983999999</v>
      </c>
      <c r="Q33" s="2">
        <v>57548.298608999998</v>
      </c>
      <c r="R33" s="2">
        <v>65750.260777000003</v>
      </c>
      <c r="S33" s="2">
        <v>70256.385655999999</v>
      </c>
      <c r="T33" s="2">
        <v>71785.603638000001</v>
      </c>
      <c r="U33" s="2">
        <v>77740.755489000003</v>
      </c>
      <c r="V33" s="2">
        <v>99597.272335999995</v>
      </c>
      <c r="W33" s="2">
        <v>109083.953826</v>
      </c>
      <c r="X33" s="2">
        <v>114324.60934900001</v>
      </c>
      <c r="Y33" s="2">
        <v>160337.69211</v>
      </c>
      <c r="Z33" s="2">
        <v>174483.23798599999</v>
      </c>
      <c r="AA33" s="2">
        <v>179219.33665000001</v>
      </c>
      <c r="AB33" s="2">
        <v>176539.74904299999</v>
      </c>
      <c r="AC33" s="33">
        <v>180854.43607453548</v>
      </c>
      <c r="AD33" s="33">
        <v>164392.959857473</v>
      </c>
    </row>
    <row r="34" spans="1:30" x14ac:dyDescent="0.25">
      <c r="A34" s="4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x14ac:dyDescent="0.25">
      <c r="A36" s="41" t="s">
        <v>85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x14ac:dyDescent="0.25">
      <c r="A37" s="50" t="s">
        <v>86</v>
      </c>
      <c r="B37" s="33">
        <v>7856.6779999999999</v>
      </c>
      <c r="C37" s="33">
        <v>8240.7819999999992</v>
      </c>
      <c r="D37" s="33">
        <v>11652.74</v>
      </c>
      <c r="E37" s="33">
        <v>11572.499</v>
      </c>
      <c r="F37" s="33">
        <v>10441.325000000001</v>
      </c>
      <c r="G37" s="33">
        <v>10651.161</v>
      </c>
      <c r="H37" s="33">
        <v>11597.136</v>
      </c>
      <c r="I37" s="33">
        <v>21797.850999999999</v>
      </c>
      <c r="J37" s="33">
        <v>25769.573</v>
      </c>
      <c r="K37" s="33">
        <v>34642.355000000003</v>
      </c>
      <c r="L37" s="51">
        <v>35226.913</v>
      </c>
      <c r="M37" s="51">
        <v>40636.394999999997</v>
      </c>
      <c r="N37" s="33">
        <v>46246</v>
      </c>
      <c r="O37" s="33">
        <v>50684.493000000002</v>
      </c>
      <c r="P37" s="33">
        <v>50640.766285999998</v>
      </c>
      <c r="Q37" s="33">
        <v>53608.780187000004</v>
      </c>
      <c r="R37" s="33">
        <v>62338.531927999997</v>
      </c>
      <c r="S37" s="33">
        <v>62825.122510000001</v>
      </c>
      <c r="T37" s="33">
        <v>68175.057028355048</v>
      </c>
      <c r="U37" s="33">
        <v>64066.275896914944</v>
      </c>
      <c r="V37" s="33">
        <v>80363.674006145244</v>
      </c>
      <c r="W37" s="33">
        <v>78753.991642589477</v>
      </c>
      <c r="X37" s="33">
        <v>90458.862707804481</v>
      </c>
      <c r="Y37" s="33">
        <v>134894.69815248233</v>
      </c>
      <c r="Z37" s="33">
        <v>150402.4188621167</v>
      </c>
      <c r="AA37" s="33">
        <v>157066.64615637</v>
      </c>
      <c r="AB37" s="33">
        <v>159434.46737286478</v>
      </c>
      <c r="AC37" s="33">
        <v>171119.19529348452</v>
      </c>
      <c r="AD37" s="33">
        <v>170920.01453970041</v>
      </c>
    </row>
    <row r="38" spans="1:30" x14ac:dyDescent="0.25">
      <c r="A38" s="50" t="s">
        <v>87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51"/>
      <c r="M38" s="51"/>
      <c r="N38" s="33">
        <v>52.314</v>
      </c>
      <c r="O38" s="33">
        <v>81.263000000000005</v>
      </c>
      <c r="P38" s="33">
        <v>655.00247400000001</v>
      </c>
      <c r="Q38" s="33">
        <v>818.26631000000009</v>
      </c>
      <c r="R38" s="33">
        <v>571.19352400000002</v>
      </c>
      <c r="S38" s="33">
        <v>655.25896</v>
      </c>
      <c r="T38" s="33">
        <v>618.94892200000004</v>
      </c>
      <c r="U38" s="33">
        <v>526.86400900000001</v>
      </c>
      <c r="V38" s="33">
        <v>602.51804700000002</v>
      </c>
      <c r="W38" s="33">
        <v>646.36080800000002</v>
      </c>
      <c r="X38" s="33">
        <v>648.79433600000004</v>
      </c>
      <c r="Y38" s="33">
        <v>728.56878600000005</v>
      </c>
      <c r="Z38" s="33">
        <v>1393.1065189999999</v>
      </c>
      <c r="AA38" s="33">
        <v>914.01503200000002</v>
      </c>
      <c r="AB38" s="33">
        <v>1294.371165</v>
      </c>
      <c r="AC38" s="33">
        <v>1331.4445940000001</v>
      </c>
      <c r="AD38" s="33">
        <v>1330.1014270000001</v>
      </c>
    </row>
    <row r="39" spans="1:30" x14ac:dyDescent="0.25">
      <c r="A39" s="50" t="s">
        <v>88</v>
      </c>
      <c r="B39" s="33">
        <v>83.408000000000001</v>
      </c>
      <c r="C39" s="33">
        <v>90.828000000000003</v>
      </c>
      <c r="D39" s="33">
        <v>96.076999999999998</v>
      </c>
      <c r="E39" s="33">
        <v>55.976999999999997</v>
      </c>
      <c r="F39" s="33">
        <v>42.356000000000002</v>
      </c>
      <c r="G39" s="33">
        <v>31.385999999999999</v>
      </c>
      <c r="H39" s="33">
        <v>29.177</v>
      </c>
      <c r="I39" s="33">
        <v>30.902000000000001</v>
      </c>
      <c r="J39" s="33">
        <v>10.802</v>
      </c>
      <c r="K39" s="33">
        <v>41.963999999999999</v>
      </c>
      <c r="L39" s="51">
        <v>0.45</v>
      </c>
      <c r="M39" s="51">
        <v>-17.956</v>
      </c>
      <c r="N39" s="33">
        <v>295.18</v>
      </c>
      <c r="O39" s="33">
        <v>310.84800000000001</v>
      </c>
      <c r="P39" s="33">
        <v>126.86893499999999</v>
      </c>
      <c r="Q39" s="33">
        <v>64.979472999999999</v>
      </c>
      <c r="R39" s="33">
        <v>0</v>
      </c>
      <c r="S39" s="33">
        <v>0</v>
      </c>
      <c r="T39" s="33">
        <v>0</v>
      </c>
      <c r="U39" s="33">
        <v>432.69836828199999</v>
      </c>
      <c r="V39" s="33">
        <v>342.56461955510002</v>
      </c>
      <c r="W39" s="33">
        <v>267.90072355590002</v>
      </c>
      <c r="X39" s="33">
        <v>204.31154762202883</v>
      </c>
      <c r="Y39" s="33">
        <v>-1.9795554876327516E-7</v>
      </c>
      <c r="Z39" s="33">
        <v>255.00683220427513</v>
      </c>
      <c r="AA39" s="33">
        <v>113.58947361348963</v>
      </c>
      <c r="AB39" s="33">
        <v>138.77670667230319</v>
      </c>
      <c r="AC39" s="33">
        <v>51.280557603054525</v>
      </c>
      <c r="AD39" s="33">
        <v>65.687512095793252</v>
      </c>
    </row>
    <row r="40" spans="1:30" x14ac:dyDescent="0.25">
      <c r="A40" s="50" t="s">
        <v>89</v>
      </c>
      <c r="B40" s="33">
        <v>625.78</v>
      </c>
      <c r="C40" s="33">
        <v>669.99900000000002</v>
      </c>
      <c r="D40" s="33">
        <v>1054.5360000000001</v>
      </c>
      <c r="E40" s="33">
        <v>1119.3720000000001</v>
      </c>
      <c r="F40" s="33">
        <v>604.27700000000004</v>
      </c>
      <c r="G40" s="33">
        <v>655.15800000000002</v>
      </c>
      <c r="H40" s="33">
        <v>724.77800000000002</v>
      </c>
      <c r="I40" s="33">
        <v>1025.261</v>
      </c>
      <c r="J40" s="33">
        <v>1060.8119999999999</v>
      </c>
      <c r="K40" s="33">
        <v>991.85599999999999</v>
      </c>
      <c r="L40" s="51">
        <v>1049.547</v>
      </c>
      <c r="M40" s="51">
        <v>1356.481</v>
      </c>
      <c r="N40" s="33">
        <v>1651.847</v>
      </c>
      <c r="O40" s="33">
        <v>1812.424</v>
      </c>
      <c r="P40" s="33">
        <v>2096.2432490000001</v>
      </c>
      <c r="Q40" s="33">
        <v>2525.8833530000002</v>
      </c>
      <c r="R40" s="33">
        <v>3093.9369649999999</v>
      </c>
      <c r="S40" s="33">
        <v>3256.6096859999998</v>
      </c>
      <c r="T40" s="33">
        <v>3853.7040120000001</v>
      </c>
      <c r="U40" s="33">
        <v>4212.0050060000003</v>
      </c>
      <c r="V40" s="33">
        <v>5163.4555799999998</v>
      </c>
      <c r="W40" s="33">
        <v>6078.3119710000001</v>
      </c>
      <c r="X40" s="33">
        <v>7238.1894229999998</v>
      </c>
      <c r="Y40" s="33">
        <v>21903.782176000001</v>
      </c>
      <c r="Z40" s="33">
        <v>24303.246942000002</v>
      </c>
      <c r="AA40" s="33">
        <v>25235.298344999999</v>
      </c>
      <c r="AB40" s="33">
        <v>24639.062743999999</v>
      </c>
      <c r="AC40" s="33">
        <v>22940.835202999999</v>
      </c>
      <c r="AD40" s="33">
        <v>21856.235255</v>
      </c>
    </row>
    <row r="41" spans="1:30" s="3" customFormat="1" x14ac:dyDescent="0.25">
      <c r="A41" s="50" t="s">
        <v>32</v>
      </c>
      <c r="B41" s="33">
        <v>0</v>
      </c>
      <c r="C41" s="33">
        <v>0</v>
      </c>
      <c r="D41" s="33">
        <v>2578.4059999999999</v>
      </c>
      <c r="E41" s="33">
        <v>2722.058</v>
      </c>
      <c r="F41" s="33">
        <v>4187.7809999999999</v>
      </c>
      <c r="G41" s="33">
        <v>4285.2860000000001</v>
      </c>
      <c r="H41" s="33">
        <v>4285.2860000000001</v>
      </c>
      <c r="I41" s="33">
        <v>0</v>
      </c>
      <c r="J41" s="33">
        <v>0</v>
      </c>
      <c r="K41" s="33">
        <v>0</v>
      </c>
      <c r="L41" s="51">
        <v>0</v>
      </c>
      <c r="M41" s="51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/>
      <c r="AA41" s="33">
        <v>0</v>
      </c>
    </row>
    <row r="42" spans="1:30" s="3" customFormat="1" x14ac:dyDescent="0.25">
      <c r="A42" s="50" t="s">
        <v>90</v>
      </c>
      <c r="B42" s="33">
        <v>0</v>
      </c>
      <c r="C42" s="33">
        <v>0</v>
      </c>
      <c r="D42" s="33">
        <v>0</v>
      </c>
      <c r="E42" s="33">
        <v>0</v>
      </c>
      <c r="F42" s="33"/>
      <c r="G42" s="33"/>
      <c r="H42" s="33"/>
      <c r="I42" s="33"/>
      <c r="J42" s="33">
        <v>0</v>
      </c>
      <c r="K42" s="33">
        <v>0</v>
      </c>
      <c r="L42" s="33">
        <v>0</v>
      </c>
      <c r="M42" s="33"/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422.63660800000002</v>
      </c>
      <c r="T42" s="33">
        <v>527.48763199999996</v>
      </c>
      <c r="U42" s="33">
        <v>903.20712900000001</v>
      </c>
      <c r="V42" s="33">
        <v>833.52274399999999</v>
      </c>
      <c r="W42" s="33">
        <v>842.44418399999995</v>
      </c>
      <c r="X42" s="33">
        <v>883.02991899999995</v>
      </c>
      <c r="Y42" s="33">
        <v>865.36579099999994</v>
      </c>
      <c r="Z42" s="33">
        <v>940.70822199999998</v>
      </c>
      <c r="AA42" s="33">
        <v>1013.726723</v>
      </c>
      <c r="AB42" s="33">
        <v>1046.1282389999999</v>
      </c>
      <c r="AC42" s="33">
        <v>2699.5381050000001</v>
      </c>
      <c r="AD42" s="3">
        <v>1570.623349</v>
      </c>
    </row>
    <row r="43" spans="1:30" s="3" customFormat="1" x14ac:dyDescent="0.25">
      <c r="A43" s="40" t="s">
        <v>91</v>
      </c>
      <c r="B43" s="39">
        <v>8565.866</v>
      </c>
      <c r="C43" s="39">
        <v>9001.6090000000004</v>
      </c>
      <c r="D43" s="39">
        <v>15381.759</v>
      </c>
      <c r="E43" s="39">
        <v>15469.906000000001</v>
      </c>
      <c r="F43" s="39">
        <v>15275.739000000001</v>
      </c>
      <c r="G43" s="39">
        <v>15622.991</v>
      </c>
      <c r="H43" s="39">
        <v>16636.377</v>
      </c>
      <c r="I43" s="39">
        <v>22854.013999999996</v>
      </c>
      <c r="J43" s="39">
        <v>26841.186999999998</v>
      </c>
      <c r="K43" s="39">
        <v>35676.175000000003</v>
      </c>
      <c r="L43" s="39">
        <v>36276.909999999996</v>
      </c>
      <c r="M43" s="39">
        <v>41974.92</v>
      </c>
      <c r="N43" s="39">
        <v>48245.341</v>
      </c>
      <c r="O43" s="39">
        <v>52889.027999999998</v>
      </c>
      <c r="P43" s="39">
        <v>53518.880943999997</v>
      </c>
      <c r="Q43" s="39">
        <v>57017.909323</v>
      </c>
      <c r="R43" s="39">
        <v>66003.662417</v>
      </c>
      <c r="S43" s="39">
        <v>67159.627764000004</v>
      </c>
      <c r="T43" s="39">
        <v>73175.19759435505</v>
      </c>
      <c r="U43" s="39">
        <v>70141.050409196949</v>
      </c>
      <c r="V43" s="39">
        <v>87305.734996700339</v>
      </c>
      <c r="W43" s="39">
        <v>86589.009329145367</v>
      </c>
      <c r="X43" s="39">
        <v>99433.18793342651</v>
      </c>
      <c r="Y43" s="39">
        <v>158392.41490528436</v>
      </c>
      <c r="Z43" s="39">
        <v>177294.48737732094</v>
      </c>
      <c r="AA43" s="39">
        <v>184343.27572998346</v>
      </c>
      <c r="AB43" s="39">
        <v>186552.80622753708</v>
      </c>
      <c r="AC43" s="39">
        <v>198142.29375308758</v>
      </c>
      <c r="AD43" s="39">
        <v>195742.66208279619</v>
      </c>
    </row>
    <row r="44" spans="1:30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5">
      <c r="A45" s="41" t="s">
        <v>92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</row>
    <row r="46" spans="1:30" x14ac:dyDescent="0.25">
      <c r="A46" s="50" t="s">
        <v>86</v>
      </c>
      <c r="B46" s="33">
        <v>547.78399999999999</v>
      </c>
      <c r="C46" s="33">
        <v>1136.518</v>
      </c>
      <c r="D46" s="33">
        <v>2485.489</v>
      </c>
      <c r="E46" s="33">
        <v>3206.9090000000001</v>
      </c>
      <c r="F46" s="33">
        <v>1001.7</v>
      </c>
      <c r="G46" s="33">
        <v>1001.7</v>
      </c>
      <c r="H46" s="33">
        <v>0</v>
      </c>
      <c r="I46" s="33">
        <v>3030.4659999999999</v>
      </c>
      <c r="J46" s="33">
        <v>0</v>
      </c>
      <c r="K46" s="33">
        <v>2082.1869999999999</v>
      </c>
      <c r="L46" s="51">
        <v>2588.5</v>
      </c>
      <c r="M46" s="51">
        <v>956.5</v>
      </c>
      <c r="N46" s="33">
        <v>630</v>
      </c>
      <c r="O46" s="33">
        <v>664</v>
      </c>
      <c r="P46" s="33">
        <v>685</v>
      </c>
      <c r="Q46" s="33">
        <v>5137.1459999999997</v>
      </c>
      <c r="R46" s="33">
        <v>5466.3</v>
      </c>
      <c r="S46" s="33">
        <v>6196</v>
      </c>
      <c r="T46" s="33">
        <v>4036.2228246449599</v>
      </c>
      <c r="U46" s="33">
        <v>6713.3996740850553</v>
      </c>
      <c r="V46" s="33">
        <v>6819.3002818547575</v>
      </c>
      <c r="W46" s="33">
        <v>4195.4448244105179</v>
      </c>
      <c r="X46" s="33">
        <v>8934.2452991955142</v>
      </c>
      <c r="Y46" s="33">
        <v>23485.08602051768</v>
      </c>
      <c r="Z46" s="33">
        <v>6352.3523188833169</v>
      </c>
      <c r="AA46" s="33">
        <v>5740.8081096300002</v>
      </c>
      <c r="AB46" s="33">
        <v>9897.8018241352147</v>
      </c>
      <c r="AC46" s="33">
        <v>11571.814982515476</v>
      </c>
      <c r="AD46" s="33">
        <v>13896.649847299612</v>
      </c>
    </row>
    <row r="47" spans="1:30" x14ac:dyDescent="0.25">
      <c r="A47" s="50" t="s">
        <v>87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51"/>
      <c r="M47" s="51"/>
      <c r="N47" s="33"/>
      <c r="O47" s="33"/>
      <c r="P47" s="33"/>
      <c r="Q47" s="33"/>
      <c r="R47" s="33"/>
      <c r="S47" s="33"/>
      <c r="T47" s="33">
        <v>4.1635799999999996</v>
      </c>
      <c r="U47" s="33">
        <v>4.1656510000000004</v>
      </c>
      <c r="V47" s="33"/>
      <c r="W47" s="33"/>
      <c r="X47" s="33">
        <v>4.8229110000000004</v>
      </c>
      <c r="Y47" s="33">
        <v>5.1716309999999996</v>
      </c>
      <c r="Z47" s="33">
        <v>17.286823999999999</v>
      </c>
      <c r="AA47" s="33">
        <v>11.946833</v>
      </c>
      <c r="AB47" s="33">
        <v>74.001583999999994</v>
      </c>
      <c r="AC47" s="33">
        <v>84.276319999999998</v>
      </c>
      <c r="AD47" s="33">
        <v>113.024889</v>
      </c>
    </row>
    <row r="48" spans="1:30" s="19" customFormat="1" ht="14.4" x14ac:dyDescent="0.3">
      <c r="A48" s="50" t="s">
        <v>93</v>
      </c>
      <c r="B48" s="33">
        <v>31.798999999999999</v>
      </c>
      <c r="C48" s="33">
        <v>28.079000000000001</v>
      </c>
      <c r="D48" s="33">
        <v>54.689</v>
      </c>
      <c r="E48" s="33">
        <v>86.724000000000004</v>
      </c>
      <c r="F48" s="33">
        <v>78.602000000000004</v>
      </c>
      <c r="G48" s="33">
        <v>64.945999999999998</v>
      </c>
      <c r="H48" s="33">
        <v>75.228999999999999</v>
      </c>
      <c r="I48" s="33">
        <v>89.209000000000003</v>
      </c>
      <c r="J48" s="33">
        <v>163.31299999999999</v>
      </c>
      <c r="K48" s="33">
        <v>177.41200000000001</v>
      </c>
      <c r="L48" s="51">
        <v>280.49200000000002</v>
      </c>
      <c r="M48" s="51">
        <v>294.64100000000002</v>
      </c>
      <c r="N48" s="33">
        <v>272.22399999999999</v>
      </c>
      <c r="O48" s="33">
        <v>360.27100000000002</v>
      </c>
      <c r="P48" s="33">
        <v>355.169535</v>
      </c>
      <c r="Q48" s="33">
        <v>292.61068999999998</v>
      </c>
      <c r="R48" s="33">
        <v>639.66813200000001</v>
      </c>
      <c r="S48" s="33">
        <v>338.44841300000002</v>
      </c>
      <c r="T48" s="33">
        <v>349.54890999999998</v>
      </c>
      <c r="U48" s="33">
        <v>413.80921599999999</v>
      </c>
      <c r="V48" s="33">
        <v>498.71290499999998</v>
      </c>
      <c r="W48" s="33">
        <v>384.39731599999999</v>
      </c>
      <c r="X48" s="33">
        <v>429.94886100000002</v>
      </c>
      <c r="Y48" s="33">
        <v>565.50551599999994</v>
      </c>
      <c r="Z48" s="33">
        <v>475.30580900000001</v>
      </c>
      <c r="AA48" s="33">
        <v>632.61886200000004</v>
      </c>
      <c r="AB48" s="33">
        <v>447.75243999999998</v>
      </c>
      <c r="AC48" s="33">
        <v>832.51556900000003</v>
      </c>
      <c r="AD48" s="33">
        <v>815.44793000000004</v>
      </c>
    </row>
    <row r="49" spans="1:30" s="19" customFormat="1" ht="14.4" x14ac:dyDescent="0.3">
      <c r="A49" s="50" t="s">
        <v>94</v>
      </c>
      <c r="B49" s="33">
        <v>83.616</v>
      </c>
      <c r="C49" s="33">
        <v>89.114000000000004</v>
      </c>
      <c r="D49" s="33">
        <v>170.339</v>
      </c>
      <c r="E49" s="33">
        <v>255.221</v>
      </c>
      <c r="F49" s="33"/>
      <c r="G49" s="33"/>
      <c r="H49" s="33"/>
      <c r="I49" s="33"/>
      <c r="J49" s="33">
        <v>547.58699999999999</v>
      </c>
      <c r="K49" s="33">
        <v>707.30499999999995</v>
      </c>
      <c r="L49" s="33">
        <v>584.255</v>
      </c>
      <c r="M49" s="33">
        <v>738.899</v>
      </c>
      <c r="N49" s="33">
        <v>676.34299999999996</v>
      </c>
      <c r="O49" s="33">
        <v>844.029</v>
      </c>
      <c r="P49" s="33">
        <v>729.52272899999991</v>
      </c>
      <c r="Q49" s="33">
        <v>1047.2153990000002</v>
      </c>
      <c r="R49" s="33">
        <v>1026.28480549712</v>
      </c>
      <c r="S49" s="33">
        <v>926.68343409396005</v>
      </c>
      <c r="T49" s="33">
        <v>982.35904122987006</v>
      </c>
      <c r="U49" s="33">
        <v>1045.4327526094301</v>
      </c>
      <c r="V49" s="33">
        <v>1813.0864846865295</v>
      </c>
      <c r="W49" s="33">
        <v>1484.0085328092941</v>
      </c>
      <c r="X49" s="33">
        <v>1371.9807677909998</v>
      </c>
      <c r="Y49" s="33">
        <v>4410.8919130000004</v>
      </c>
      <c r="Z49" s="33">
        <v>4551.5949309999996</v>
      </c>
      <c r="AA49" s="33">
        <v>4198.2206169999999</v>
      </c>
      <c r="AB49" s="33">
        <v>4002.34789</v>
      </c>
      <c r="AC49" s="33">
        <v>3007.6505189999998</v>
      </c>
      <c r="AD49" s="33">
        <v>2702.7770740000001</v>
      </c>
    </row>
    <row r="50" spans="1:30" x14ac:dyDescent="0.25">
      <c r="A50" s="50" t="s">
        <v>88</v>
      </c>
      <c r="B50" s="33"/>
      <c r="C50" s="33"/>
      <c r="D50" s="33"/>
      <c r="E50" s="33"/>
      <c r="F50" s="33">
        <v>87.847999999999999</v>
      </c>
      <c r="G50" s="33">
        <v>80.358999999999995</v>
      </c>
      <c r="H50" s="33">
        <v>82.358000000000004</v>
      </c>
      <c r="I50" s="33">
        <v>539.04899999999998</v>
      </c>
      <c r="J50" s="33"/>
      <c r="K50" s="33"/>
      <c r="L50" s="51"/>
      <c r="M50" s="51"/>
      <c r="N50" s="33"/>
      <c r="O50" s="33"/>
      <c r="P50" s="33"/>
      <c r="Q50" s="33"/>
      <c r="R50" s="33">
        <v>0</v>
      </c>
      <c r="S50" s="33">
        <v>0</v>
      </c>
      <c r="T50" s="33">
        <v>0</v>
      </c>
      <c r="U50" s="33">
        <v>13.855322718</v>
      </c>
      <c r="V50" s="33">
        <v>10.494643444900001</v>
      </c>
      <c r="W50" s="33">
        <v>9.4886744441000008</v>
      </c>
      <c r="X50" s="33">
        <v>6.0076543779711669</v>
      </c>
      <c r="Y50" s="33">
        <v>6.0365901979555598</v>
      </c>
      <c r="Z50" s="33">
        <v>0.81518832730000002</v>
      </c>
      <c r="AA50" s="33">
        <v>0.63570583613099996</v>
      </c>
      <c r="AB50" s="33">
        <v>1.6821927889999999</v>
      </c>
      <c r="AC50" s="33">
        <v>75.456279627699999</v>
      </c>
      <c r="AD50" s="33">
        <v>60.136998305100001</v>
      </c>
    </row>
    <row r="51" spans="1:30" x14ac:dyDescent="0.25">
      <c r="A51" s="4" t="s">
        <v>125</v>
      </c>
      <c r="B51" s="43">
        <v>96.572000000000003</v>
      </c>
      <c r="C51" s="43">
        <v>114.28400000000001</v>
      </c>
      <c r="D51" s="43">
        <v>189.006</v>
      </c>
      <c r="E51" s="43">
        <v>211.45099999999999</v>
      </c>
      <c r="F51" s="43">
        <v>153.96299999999999</v>
      </c>
      <c r="G51" s="43">
        <v>135.18600000000001</v>
      </c>
      <c r="H51" s="43">
        <v>129.874</v>
      </c>
      <c r="I51" s="43">
        <v>248.78899999999999</v>
      </c>
      <c r="J51" s="43">
        <v>282.67200000000003</v>
      </c>
      <c r="K51" s="43">
        <v>390.33300000000003</v>
      </c>
      <c r="L51" s="43">
        <v>303.113</v>
      </c>
      <c r="M51" s="43">
        <v>375.32400000000001</v>
      </c>
      <c r="N51" s="43">
        <v>398.81099999999998</v>
      </c>
      <c r="O51" s="43">
        <v>371.32600000000002</v>
      </c>
      <c r="P51" s="43">
        <v>449.38283399999995</v>
      </c>
      <c r="Q51" s="43">
        <v>520.938446</v>
      </c>
      <c r="R51" s="43">
        <v>643.90502700000002</v>
      </c>
      <c r="S51" s="43">
        <v>761.09144500000002</v>
      </c>
      <c r="T51" s="43">
        <v>757.08427300000005</v>
      </c>
      <c r="U51" s="43">
        <v>853.13639499999999</v>
      </c>
      <c r="V51" s="43">
        <v>812.083348</v>
      </c>
      <c r="W51" s="43">
        <v>671.08753400000001</v>
      </c>
      <c r="X51" s="43">
        <v>1106.100733</v>
      </c>
      <c r="Y51" s="43">
        <v>1862.913515</v>
      </c>
      <c r="Z51" s="43">
        <v>2271.057397</v>
      </c>
      <c r="AA51" s="43">
        <v>2348.8785440000001</v>
      </c>
      <c r="AB51" s="43">
        <v>2817.8178469999998</v>
      </c>
      <c r="AC51" s="33">
        <v>2758.4031479999999</v>
      </c>
      <c r="AD51" s="33">
        <v>2972.9435309999999</v>
      </c>
    </row>
    <row r="52" spans="1:30" x14ac:dyDescent="0.25">
      <c r="A52" s="3" t="s">
        <v>95</v>
      </c>
      <c r="B52" s="17">
        <v>759.77099999999996</v>
      </c>
      <c r="C52" s="17">
        <v>1367.9949999999999</v>
      </c>
      <c r="D52" s="17">
        <v>2899.5230000000001</v>
      </c>
      <c r="E52" s="17">
        <v>3760.306</v>
      </c>
      <c r="F52" s="17">
        <v>1322.1130000000001</v>
      </c>
      <c r="G52" s="17">
        <v>1282.1909999999998</v>
      </c>
      <c r="H52" s="17">
        <v>287.46100000000001</v>
      </c>
      <c r="I52" s="17">
        <v>3907.5129999999999</v>
      </c>
      <c r="J52" s="17">
        <v>993.572</v>
      </c>
      <c r="K52" s="17">
        <v>3357.2369999999996</v>
      </c>
      <c r="L52" s="17">
        <v>3756.36</v>
      </c>
      <c r="M52" s="17">
        <v>2365.364</v>
      </c>
      <c r="N52" s="17">
        <v>1977.3779999999999</v>
      </c>
      <c r="O52" s="17">
        <v>2239.6260000000002</v>
      </c>
      <c r="P52" s="17">
        <v>2219.0750979999998</v>
      </c>
      <c r="Q52" s="17">
        <v>6997.9105350000009</v>
      </c>
      <c r="R52" s="17">
        <v>7776.1579644971198</v>
      </c>
      <c r="S52" s="17">
        <v>8222.2232920939605</v>
      </c>
      <c r="T52" s="17">
        <v>6129.3786288748297</v>
      </c>
      <c r="U52" s="17">
        <v>9043.7990114124859</v>
      </c>
      <c r="V52" s="17">
        <v>9953.677662986187</v>
      </c>
      <c r="W52" s="17">
        <v>6744.4268816639114</v>
      </c>
      <c r="X52" s="17">
        <v>11853.106226364484</v>
      </c>
      <c r="Y52" s="17">
        <v>30335.605185715638</v>
      </c>
      <c r="Z52" s="17">
        <v>13668.412468210618</v>
      </c>
      <c r="AA52" s="17">
        <v>12933.108671466132</v>
      </c>
      <c r="AB52" s="17">
        <v>17241.403777924214</v>
      </c>
      <c r="AC52" s="17">
        <v>18330.116818143175</v>
      </c>
      <c r="AD52" s="17">
        <v>20560.980269604715</v>
      </c>
    </row>
    <row r="53" spans="1:30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s="3" customFormat="1" x14ac:dyDescent="0.25">
      <c r="A54" s="1" t="s">
        <v>33</v>
      </c>
      <c r="B54" s="2">
        <v>0</v>
      </c>
      <c r="C54" s="2">
        <v>0</v>
      </c>
      <c r="D54" s="2">
        <v>0</v>
      </c>
      <c r="E54" s="2">
        <v>0</v>
      </c>
      <c r="F54" s="2"/>
      <c r="G54" s="2"/>
      <c r="H54" s="2"/>
      <c r="I54" s="2"/>
      <c r="J54" s="2">
        <v>0</v>
      </c>
      <c r="K54" s="2">
        <v>0</v>
      </c>
      <c r="L54" s="2">
        <v>0</v>
      </c>
      <c r="M54" s="2"/>
      <c r="N54" s="2">
        <v>0</v>
      </c>
      <c r="O54" s="2">
        <v>0</v>
      </c>
      <c r="P54" s="2"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3" customFormat="1" ht="14.4" thickBot="1" x14ac:dyDescent="0.3">
      <c r="A55" s="48" t="s">
        <v>34</v>
      </c>
      <c r="B55" s="49">
        <v>15358.223</v>
      </c>
      <c r="C55" s="49">
        <v>16629.580000000002</v>
      </c>
      <c r="D55" s="49">
        <v>26731.188999999998</v>
      </c>
      <c r="E55" s="49">
        <v>28205.61</v>
      </c>
      <c r="F55" s="49">
        <v>21144.470168000003</v>
      </c>
      <c r="G55" s="49">
        <v>21251.865168</v>
      </c>
      <c r="H55" s="49">
        <v>21616.554</v>
      </c>
      <c r="I55" s="49">
        <v>44827.070999999996</v>
      </c>
      <c r="J55" s="49">
        <v>46966.63</v>
      </c>
      <c r="K55" s="49">
        <v>70629.411000000007</v>
      </c>
      <c r="L55" s="49">
        <v>72127.460999999996</v>
      </c>
      <c r="M55" s="49">
        <v>76265.123999999996</v>
      </c>
      <c r="N55" s="49">
        <v>84173.987999999998</v>
      </c>
      <c r="O55" s="49">
        <v>89838.723999999987</v>
      </c>
      <c r="P55" s="49">
        <v>94514.137025999997</v>
      </c>
      <c r="Q55" s="49">
        <v>121564.11846699999</v>
      </c>
      <c r="R55" s="49">
        <v>139530.08115849714</v>
      </c>
      <c r="S55" s="49">
        <v>145638.23671209396</v>
      </c>
      <c r="T55" s="49">
        <v>151090.17986122987</v>
      </c>
      <c r="U55" s="49">
        <v>156925.60490960942</v>
      </c>
      <c r="V55" s="49">
        <v>196856.68499568652</v>
      </c>
      <c r="W55" s="49">
        <v>202417.39003680926</v>
      </c>
      <c r="X55" s="49">
        <v>225610.903508791</v>
      </c>
      <c r="Y55" s="49">
        <v>349065.71220100002</v>
      </c>
      <c r="Z55" s="49">
        <v>365446.13783153152</v>
      </c>
      <c r="AA55" s="49">
        <v>376495.7210514496</v>
      </c>
      <c r="AB55" s="49">
        <v>380333.95904846123</v>
      </c>
      <c r="AC55" s="49">
        <v>397326.84664576623</v>
      </c>
      <c r="AD55" s="49">
        <v>380696.6022098739</v>
      </c>
    </row>
    <row r="56" spans="1:30" s="3" customFormat="1" x14ac:dyDescent="0.25">
      <c r="A56" s="24"/>
      <c r="B56" s="25"/>
      <c r="C56" s="25"/>
      <c r="D56" s="25"/>
    </row>
    <row r="57" spans="1:30" x14ac:dyDescent="0.25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</row>
    <row r="58" spans="1:30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</row>
    <row r="60" spans="1:30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59"/>
  <sheetViews>
    <sheetView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"/>
    </sheetView>
  </sheetViews>
  <sheetFormatPr defaultColWidth="9" defaultRowHeight="13.8" outlineLevelCol="1" x14ac:dyDescent="0.25"/>
  <cols>
    <col min="1" max="1" width="66" style="18" customWidth="1"/>
    <col min="2" max="5" width="12.5" style="50" hidden="1" customWidth="1" outlineLevel="1"/>
    <col min="6" max="7" width="10.3984375" style="50" hidden="1" customWidth="1" outlineLevel="1"/>
    <col min="8" max="8" width="12.5" style="50" customWidth="1" collapsed="1"/>
    <col min="9" max="30" width="12.5" style="50" customWidth="1"/>
    <col min="31" max="16384" width="9" style="50"/>
  </cols>
  <sheetData>
    <row r="1" spans="1:30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s="93" customFormat="1" ht="17.7" customHeight="1" x14ac:dyDescent="0.4">
      <c r="A2" s="91" t="str">
        <f>+'Incomestatement-Y'!A2</f>
        <v>Q1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0" s="78" customFormat="1" x14ac:dyDescent="0.25">
      <c r="A3" s="79"/>
      <c r="B3" s="80"/>
      <c r="C3" s="80"/>
      <c r="D3" s="80"/>
      <c r="E3" s="80"/>
      <c r="F3" s="80"/>
      <c r="G3" s="80"/>
      <c r="V3" s="100"/>
      <c r="W3" s="100"/>
      <c r="X3" s="100"/>
      <c r="Y3" s="100"/>
    </row>
    <row r="4" spans="1:30" s="18" customFormat="1" ht="17.399999999999999" x14ac:dyDescent="0.25">
      <c r="A4" s="81" t="s">
        <v>4</v>
      </c>
    </row>
    <row r="5" spans="1:30" s="18" customFormat="1" x14ac:dyDescent="0.25"/>
    <row r="6" spans="1:30" x14ac:dyDescent="0.25">
      <c r="A6" s="65" t="s">
        <v>2</v>
      </c>
      <c r="B6" s="99" t="s">
        <v>5</v>
      </c>
      <c r="C6" s="99" t="s">
        <v>8</v>
      </c>
      <c r="D6" s="99" t="s">
        <v>7</v>
      </c>
      <c r="E6" s="99" t="s">
        <v>9</v>
      </c>
      <c r="F6" s="99" t="s">
        <v>10</v>
      </c>
      <c r="G6" s="99" t="s">
        <v>11</v>
      </c>
      <c r="H6" s="65" t="s">
        <v>12</v>
      </c>
      <c r="I6" s="65" t="s">
        <v>13</v>
      </c>
      <c r="J6" s="65" t="s">
        <v>14</v>
      </c>
      <c r="K6" s="65" t="s">
        <v>15</v>
      </c>
      <c r="L6" s="65" t="s">
        <v>16</v>
      </c>
      <c r="M6" s="65" t="s">
        <v>40</v>
      </c>
      <c r="N6" s="65" t="s">
        <v>41</v>
      </c>
      <c r="O6" s="65" t="s">
        <v>42</v>
      </c>
      <c r="P6" s="65" t="s">
        <v>43</v>
      </c>
      <c r="Q6" s="65" t="s">
        <v>44</v>
      </c>
      <c r="R6" s="65" t="s">
        <v>46</v>
      </c>
      <c r="S6" s="65" t="s">
        <v>47</v>
      </c>
      <c r="T6" s="65" t="s">
        <v>48</v>
      </c>
      <c r="U6" s="65" t="s">
        <v>50</v>
      </c>
      <c r="V6" s="65" t="s">
        <v>52</v>
      </c>
      <c r="W6" s="65" t="s">
        <v>53</v>
      </c>
      <c r="X6" s="65" t="s">
        <v>54</v>
      </c>
      <c r="Y6" s="65" t="s">
        <v>130</v>
      </c>
      <c r="Z6" s="65" t="s">
        <v>131</v>
      </c>
      <c r="AA6" s="65" t="s">
        <v>133</v>
      </c>
      <c r="AB6" s="65" t="s">
        <v>138</v>
      </c>
      <c r="AC6" s="65" t="s">
        <v>143</v>
      </c>
      <c r="AD6" s="65" t="s">
        <v>146</v>
      </c>
    </row>
    <row r="7" spans="1:30" s="28" customFormat="1" x14ac:dyDescent="0.25">
      <c r="A7" s="34" t="s">
        <v>115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0" x14ac:dyDescent="0.25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  <c r="AD8" s="51">
        <v>-14157.031999999999</v>
      </c>
    </row>
    <row r="9" spans="1:30" x14ac:dyDescent="0.25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  <c r="AD9" s="51"/>
    </row>
    <row r="10" spans="1:30" x14ac:dyDescent="0.25">
      <c r="A10" s="76" t="s">
        <v>126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  <c r="AD10" s="51">
        <v>13521.04</v>
      </c>
    </row>
    <row r="11" spans="1:30" x14ac:dyDescent="0.25">
      <c r="A11" s="76" t="s">
        <v>127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  <c r="AD11" s="51">
        <v>448.28800000000001</v>
      </c>
    </row>
    <row r="12" spans="1:30" x14ac:dyDescent="0.25">
      <c r="A12" s="76" t="s">
        <v>128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  <c r="AD12" s="51">
        <v>960</v>
      </c>
    </row>
    <row r="13" spans="1:30" s="28" customFormat="1" x14ac:dyDescent="0.25">
      <c r="A13" s="76" t="s">
        <v>129</v>
      </c>
      <c r="B13" s="51"/>
      <c r="C13" s="51"/>
      <c r="D13" s="51"/>
      <c r="E13" s="51"/>
      <c r="F13" s="51"/>
      <c r="G13" s="51"/>
      <c r="H13" s="51">
        <v>0</v>
      </c>
      <c r="I13" s="51">
        <v>0</v>
      </c>
      <c r="J13" s="51">
        <v>0</v>
      </c>
      <c r="K13" s="51">
        <v>0</v>
      </c>
      <c r="L13" s="51">
        <v>94.594999999999999</v>
      </c>
      <c r="M13" s="51">
        <v>-220.14400000000001</v>
      </c>
      <c r="N13" s="51">
        <v>22.553999999999998</v>
      </c>
      <c r="O13" s="51">
        <v>278.84000000000003</v>
      </c>
      <c r="P13" s="51">
        <v>-201.97</v>
      </c>
      <c r="Q13" s="51">
        <v>57.163999999999987</v>
      </c>
      <c r="R13" s="51">
        <v>-360.63200000000001</v>
      </c>
      <c r="S13" s="51">
        <v>-111.68299999999999</v>
      </c>
      <c r="T13" s="51">
        <v>37.826000000000022</v>
      </c>
      <c r="U13" s="51">
        <v>-210.64699999999999</v>
      </c>
      <c r="V13" s="51">
        <v>730</v>
      </c>
      <c r="W13" s="51">
        <v>-292.86399999999998</v>
      </c>
      <c r="X13" s="51">
        <v>217.44000000000003</v>
      </c>
      <c r="Y13" s="51">
        <v>-1472.0430000000001</v>
      </c>
      <c r="Z13" s="51">
        <v>287.44200000000001</v>
      </c>
      <c r="AA13" s="51">
        <v>4398.634</v>
      </c>
      <c r="AB13" s="51">
        <v>557.79</v>
      </c>
      <c r="AC13" s="51">
        <v>3257.0399999999991</v>
      </c>
      <c r="AD13" s="51">
        <v>1259.018</v>
      </c>
    </row>
    <row r="14" spans="1:30" s="28" customForma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x14ac:dyDescent="0.25">
      <c r="A15" s="26" t="s">
        <v>37</v>
      </c>
      <c r="B15" s="32"/>
      <c r="C15" s="32"/>
      <c r="D15" s="32"/>
      <c r="E15" s="32"/>
      <c r="F15" s="32"/>
      <c r="G15" s="32"/>
      <c r="H15" s="32">
        <f>+SUM(H8:H13)</f>
        <v>69.368000000000222</v>
      </c>
      <c r="I15" s="32">
        <f t="shared" ref="I15:AA15" si="0">+SUM(I8:I13)</f>
        <v>151.85099999999963</v>
      </c>
      <c r="J15" s="32">
        <f t="shared" si="0"/>
        <v>163.50899999999993</v>
      </c>
      <c r="K15" s="32">
        <f t="shared" si="0"/>
        <v>279.43900000000025</v>
      </c>
      <c r="L15" s="32">
        <f t="shared" si="0"/>
        <v>303.68699999999978</v>
      </c>
      <c r="M15" s="32">
        <f t="shared" si="0"/>
        <v>269.97600000000011</v>
      </c>
      <c r="N15" s="32">
        <f t="shared" si="0"/>
        <v>165.43499999999997</v>
      </c>
      <c r="O15" s="32">
        <f t="shared" si="0"/>
        <v>331.64299999999997</v>
      </c>
      <c r="P15" s="32">
        <f t="shared" si="0"/>
        <v>340.56573399999979</v>
      </c>
      <c r="Q15" s="32">
        <f t="shared" si="0"/>
        <v>298.75641300000046</v>
      </c>
      <c r="R15" s="32">
        <f t="shared" si="0"/>
        <v>442.68552500000004</v>
      </c>
      <c r="S15" s="32">
        <f t="shared" si="0"/>
        <v>615.40869199999963</v>
      </c>
      <c r="T15" s="32">
        <f t="shared" si="0"/>
        <v>570.63978300000076</v>
      </c>
      <c r="U15" s="32">
        <f t="shared" si="0"/>
        <v>615.54407900000001</v>
      </c>
      <c r="V15" s="32">
        <f t="shared" si="0"/>
        <v>1241</v>
      </c>
      <c r="W15" s="32">
        <f t="shared" si="0"/>
        <v>1223.9450000000002</v>
      </c>
      <c r="X15" s="32">
        <f t="shared" si="0"/>
        <v>1248.3019999999979</v>
      </c>
      <c r="Y15" s="32">
        <f t="shared" si="0"/>
        <v>-952.61899999999514</v>
      </c>
      <c r="Z15" s="32">
        <f t="shared" si="0"/>
        <v>1700.2769009999993</v>
      </c>
      <c r="AA15" s="32">
        <f t="shared" si="0"/>
        <v>2084.3940989999996</v>
      </c>
      <c r="AB15" s="32">
        <v>2217.8750000000014</v>
      </c>
      <c r="AC15" s="32">
        <v>2511.9880000000021</v>
      </c>
      <c r="AD15" s="32">
        <v>2031.3140000000017</v>
      </c>
    </row>
    <row r="16" spans="1:30" x14ac:dyDescent="0.25">
      <c r="A16" s="50"/>
      <c r="B16" s="51"/>
      <c r="C16" s="51"/>
      <c r="D16" s="51"/>
      <c r="E16" s="51"/>
      <c r="F16" s="51"/>
      <c r="G16" s="51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</row>
    <row r="17" spans="1:30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spans="1:30" s="28" customFormat="1" x14ac:dyDescent="0.25">
      <c r="A18" s="50" t="s">
        <v>96</v>
      </c>
      <c r="B18" s="51"/>
      <c r="C18" s="51"/>
      <c r="D18" s="51"/>
      <c r="E18" s="51"/>
      <c r="F18" s="51"/>
      <c r="G18" s="51"/>
      <c r="H18" s="51">
        <v>-11.78</v>
      </c>
      <c r="I18" s="51">
        <v>-69.417226999999997</v>
      </c>
      <c r="J18" s="51">
        <v>-88.954999999999998</v>
      </c>
      <c r="K18" s="51">
        <v>57.896000000000001</v>
      </c>
      <c r="L18" s="51">
        <v>-134.88200000000001</v>
      </c>
      <c r="M18" s="51">
        <v>7.2629999999999768</v>
      </c>
      <c r="N18" s="51">
        <v>-80.613</v>
      </c>
      <c r="O18" s="51">
        <v>-217.20800000000003</v>
      </c>
      <c r="P18" s="51">
        <v>222.04500000000002</v>
      </c>
      <c r="Q18" s="51">
        <v>19.591999999999999</v>
      </c>
      <c r="R18" s="51">
        <v>-160.708</v>
      </c>
      <c r="S18" s="51">
        <v>55.941000000000003</v>
      </c>
      <c r="T18" s="51">
        <v>128.773</v>
      </c>
      <c r="U18" s="51">
        <v>-207.72200000000001</v>
      </c>
      <c r="V18" s="51">
        <v>-218</v>
      </c>
      <c r="W18" s="51">
        <v>-182.47</v>
      </c>
      <c r="X18" s="51">
        <v>78.74799999999999</v>
      </c>
      <c r="Y18" s="51">
        <v>-159.10900000000001</v>
      </c>
      <c r="Z18" s="51">
        <v>-457.827</v>
      </c>
      <c r="AA18" s="51">
        <v>26.035000000000025</v>
      </c>
      <c r="AB18" s="51">
        <v>339.02099999999996</v>
      </c>
      <c r="AC18" s="51">
        <v>-1820.7330000000002</v>
      </c>
      <c r="AD18" s="51">
        <v>-163.00800000000001</v>
      </c>
    </row>
    <row r="19" spans="1:30" s="28" customFormat="1" x14ac:dyDescent="0.25">
      <c r="A19" s="50" t="s">
        <v>38</v>
      </c>
      <c r="B19" s="51"/>
      <c r="C19" s="51"/>
      <c r="D19" s="51"/>
      <c r="E19" s="51"/>
      <c r="F19" s="51"/>
      <c r="G19" s="51"/>
      <c r="H19" s="51">
        <v>0</v>
      </c>
      <c r="I19" s="51">
        <v>0</v>
      </c>
      <c r="J19" s="51">
        <v>0</v>
      </c>
      <c r="K19" s="51">
        <v>-883.04100000000005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-110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</row>
    <row r="20" spans="1:30" x14ac:dyDescent="0.25">
      <c r="A20" s="50" t="s">
        <v>97</v>
      </c>
      <c r="B20" s="51"/>
      <c r="C20" s="51"/>
      <c r="D20" s="51"/>
      <c r="E20" s="51"/>
      <c r="F20" s="51"/>
      <c r="G20" s="51"/>
      <c r="H20" s="51">
        <v>96.111999999999995</v>
      </c>
      <c r="I20" s="51">
        <v>30.969787999999987</v>
      </c>
      <c r="J20" s="51">
        <v>85.21</v>
      </c>
      <c r="K20" s="51">
        <v>215.96100000000001</v>
      </c>
      <c r="L20" s="51">
        <v>-125.226</v>
      </c>
      <c r="M20" s="51">
        <v>252.86799999999999</v>
      </c>
      <c r="N20" s="51">
        <v>-396.137</v>
      </c>
      <c r="O20" s="51">
        <v>361.09100000000001</v>
      </c>
      <c r="P20" s="51">
        <v>90.37</v>
      </c>
      <c r="Q20" s="51">
        <v>-14.423999999999999</v>
      </c>
      <c r="R20" s="51">
        <v>224.52600000000001</v>
      </c>
      <c r="S20" s="51">
        <v>-202.27700000000002</v>
      </c>
      <c r="T20" s="51">
        <v>-16.858000000000004</v>
      </c>
      <c r="U20" s="51">
        <v>-125.36200000000001</v>
      </c>
      <c r="V20" s="51">
        <v>345</v>
      </c>
      <c r="W20" s="51">
        <v>-25.621000000000038</v>
      </c>
      <c r="X20" s="51">
        <v>-418.28700000000003</v>
      </c>
      <c r="Y20" s="51">
        <v>3861.7190000000001</v>
      </c>
      <c r="Z20" s="51">
        <v>-351.98099999999999</v>
      </c>
      <c r="AA20" s="51">
        <v>-346.83400000000006</v>
      </c>
      <c r="AB20" s="51">
        <v>-655.2349999999999</v>
      </c>
      <c r="AC20" s="51">
        <v>2217.5590000000002</v>
      </c>
      <c r="AD20" s="51">
        <v>18.360000000000014</v>
      </c>
    </row>
    <row r="21" spans="1:30" x14ac:dyDescent="0.25">
      <c r="A21" s="28" t="s">
        <v>135</v>
      </c>
      <c r="B21" s="32"/>
      <c r="C21" s="32"/>
      <c r="D21" s="32"/>
      <c r="E21" s="32"/>
      <c r="F21" s="32"/>
      <c r="G21" s="32"/>
      <c r="H21" s="32">
        <f>+SUM(H15:H20)</f>
        <v>153.70000000000022</v>
      </c>
      <c r="I21" s="32">
        <f t="shared" ref="I21:AA21" si="1">+SUM(I15:I20)</f>
        <v>113.40356099999963</v>
      </c>
      <c r="J21" s="32">
        <f t="shared" si="1"/>
        <v>159.76399999999992</v>
      </c>
      <c r="K21" s="32">
        <f t="shared" si="1"/>
        <v>-329.74499999999978</v>
      </c>
      <c r="L21" s="32">
        <f t="shared" si="1"/>
        <v>43.57899999999978</v>
      </c>
      <c r="M21" s="32">
        <f t="shared" si="1"/>
        <v>530.10700000000008</v>
      </c>
      <c r="N21" s="32">
        <f t="shared" si="1"/>
        <v>-311.31500000000005</v>
      </c>
      <c r="O21" s="32">
        <f t="shared" si="1"/>
        <v>475.52599999999995</v>
      </c>
      <c r="P21" s="32">
        <f t="shared" si="1"/>
        <v>652.98073399999987</v>
      </c>
      <c r="Q21" s="32">
        <f t="shared" si="1"/>
        <v>193.92441300000044</v>
      </c>
      <c r="R21" s="32">
        <f t="shared" si="1"/>
        <v>506.50352500000002</v>
      </c>
      <c r="S21" s="32">
        <f t="shared" si="1"/>
        <v>469.07269199999962</v>
      </c>
      <c r="T21" s="32">
        <f t="shared" si="1"/>
        <v>682.55478300000073</v>
      </c>
      <c r="U21" s="32">
        <f t="shared" si="1"/>
        <v>282.46007900000001</v>
      </c>
      <c r="V21" s="32">
        <f t="shared" si="1"/>
        <v>1368</v>
      </c>
      <c r="W21" s="32">
        <f t="shared" si="1"/>
        <v>1015.854</v>
      </c>
      <c r="X21" s="32">
        <f t="shared" si="1"/>
        <v>908.76299999999787</v>
      </c>
      <c r="Y21" s="32">
        <f t="shared" si="1"/>
        <v>2749.991000000005</v>
      </c>
      <c r="Z21" s="32">
        <f t="shared" si="1"/>
        <v>890.46890099999928</v>
      </c>
      <c r="AA21" s="32">
        <f t="shared" si="1"/>
        <v>1763.5950989999994</v>
      </c>
      <c r="AB21" s="32">
        <v>1901.6610000000016</v>
      </c>
      <c r="AC21" s="32">
        <v>2908.8140000000021</v>
      </c>
      <c r="AD21" s="32">
        <v>1886.6660000000015</v>
      </c>
    </row>
    <row r="22" spans="1:30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x14ac:dyDescent="0.25">
      <c r="A23" s="50" t="s">
        <v>136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-442</v>
      </c>
      <c r="W23" s="51">
        <v>-546</v>
      </c>
      <c r="X23" s="51">
        <v>-389</v>
      </c>
      <c r="Y23" s="51">
        <v>-507</v>
      </c>
      <c r="Z23" s="51">
        <v>-224</v>
      </c>
      <c r="AA23" s="51">
        <v>-392</v>
      </c>
      <c r="AB23" s="51">
        <v>-485</v>
      </c>
      <c r="AC23" s="51">
        <v>-757.40000000000009</v>
      </c>
      <c r="AD23" s="51">
        <v>-968</v>
      </c>
    </row>
    <row r="24" spans="1:30" x14ac:dyDescent="0.25">
      <c r="A24" s="50" t="s">
        <v>137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</v>
      </c>
      <c r="W24" s="51">
        <v>0</v>
      </c>
      <c r="X24" s="51">
        <v>7</v>
      </c>
      <c r="Y24" s="51">
        <v>34.100000000000009</v>
      </c>
      <c r="Z24" s="51">
        <v>7</v>
      </c>
      <c r="AA24" s="51">
        <v>9</v>
      </c>
      <c r="AB24" s="51">
        <v>10</v>
      </c>
      <c r="AC24" s="51">
        <v>318.24599999999998</v>
      </c>
      <c r="AD24" s="51">
        <v>29</v>
      </c>
    </row>
    <row r="25" spans="1:30" x14ac:dyDescent="0.25">
      <c r="A25" s="50" t="s">
        <v>36</v>
      </c>
      <c r="B25" s="32"/>
      <c r="C25" s="32"/>
      <c r="D25" s="32"/>
      <c r="E25" s="32"/>
      <c r="F25" s="32"/>
      <c r="G25" s="32"/>
      <c r="H25" s="51">
        <v>0</v>
      </c>
      <c r="I25" s="51">
        <v>0</v>
      </c>
      <c r="J25" s="51">
        <v>-36.433999999999997</v>
      </c>
      <c r="K25" s="51">
        <v>-2.300000000000324E-2</v>
      </c>
      <c r="L25" s="51">
        <v>-35.892000000000003</v>
      </c>
      <c r="M25" s="51">
        <v>-76.77</v>
      </c>
      <c r="N25" s="51">
        <v>-77.263000000000005</v>
      </c>
      <c r="O25" s="51">
        <v>-10.463999999999999</v>
      </c>
      <c r="P25" s="51">
        <v>-36.478999999999999</v>
      </c>
      <c r="Q25" s="51">
        <v>19.591999999999999</v>
      </c>
      <c r="R25" s="51">
        <v>-103.634</v>
      </c>
      <c r="S25" s="51">
        <v>-69.642999999999986</v>
      </c>
      <c r="T25" s="51">
        <v>-71.368999999999986</v>
      </c>
      <c r="U25" s="51">
        <v>-75.657000000000011</v>
      </c>
      <c r="V25" s="51">
        <v>-130</v>
      </c>
      <c r="W25" s="51">
        <v>-170.381</v>
      </c>
      <c r="X25" s="51">
        <v>-133.64200000000002</v>
      </c>
      <c r="Y25" s="51">
        <v>-225.80099999999996</v>
      </c>
      <c r="Z25" s="51">
        <v>-232.99600000000001</v>
      </c>
      <c r="AA25" s="51">
        <v>-258.87699999999995</v>
      </c>
      <c r="AB25" s="51">
        <v>-168.00400000000002</v>
      </c>
      <c r="AC25" s="51">
        <v>-183.39800000000002</v>
      </c>
      <c r="AD25" s="51">
        <v>-612.375</v>
      </c>
    </row>
    <row r="26" spans="1:30" x14ac:dyDescent="0.25">
      <c r="A26" s="28" t="s">
        <v>98</v>
      </c>
      <c r="B26" s="32"/>
      <c r="C26" s="32"/>
      <c r="D26" s="32"/>
      <c r="E26" s="32"/>
      <c r="F26" s="32"/>
      <c r="G26" s="32"/>
      <c r="H26" s="32">
        <f>+SUM(H21:H25)</f>
        <v>153.70000000000022</v>
      </c>
      <c r="I26" s="32">
        <f t="shared" ref="I26:AA26" si="2">+SUM(I21:I25)</f>
        <v>113.40356099999963</v>
      </c>
      <c r="J26" s="32">
        <f t="shared" si="2"/>
        <v>123.32999999999993</v>
      </c>
      <c r="K26" s="32">
        <f t="shared" si="2"/>
        <v>-329.7679999999998</v>
      </c>
      <c r="L26" s="32">
        <f t="shared" si="2"/>
        <v>7.6869999999997773</v>
      </c>
      <c r="M26" s="32">
        <f t="shared" si="2"/>
        <v>453.3370000000001</v>
      </c>
      <c r="N26" s="32">
        <f t="shared" si="2"/>
        <v>-388.57800000000009</v>
      </c>
      <c r="O26" s="32">
        <f t="shared" si="2"/>
        <v>465.06199999999995</v>
      </c>
      <c r="P26" s="32">
        <f t="shared" si="2"/>
        <v>616.50173399999983</v>
      </c>
      <c r="Q26" s="32">
        <f t="shared" si="2"/>
        <v>213.51641300000045</v>
      </c>
      <c r="R26" s="32">
        <f t="shared" si="2"/>
        <v>402.86952500000001</v>
      </c>
      <c r="S26" s="32">
        <f t="shared" si="2"/>
        <v>399.42969199999965</v>
      </c>
      <c r="T26" s="32">
        <f t="shared" si="2"/>
        <v>611.1857830000007</v>
      </c>
      <c r="U26" s="32">
        <f t="shared" si="2"/>
        <v>206.803079</v>
      </c>
      <c r="V26" s="32">
        <f t="shared" si="2"/>
        <v>796</v>
      </c>
      <c r="W26" s="32">
        <f t="shared" si="2"/>
        <v>299.47300000000007</v>
      </c>
      <c r="X26" s="32">
        <f t="shared" si="2"/>
        <v>393.12099999999782</v>
      </c>
      <c r="Y26" s="32">
        <f t="shared" si="2"/>
        <v>2051.290000000005</v>
      </c>
      <c r="Z26" s="32">
        <f t="shared" si="2"/>
        <v>440.4729009999993</v>
      </c>
      <c r="AA26" s="32">
        <f t="shared" si="2"/>
        <v>1121.7180989999995</v>
      </c>
      <c r="AB26" s="32">
        <v>1258.6570000000015</v>
      </c>
      <c r="AC26" s="32">
        <v>2286.262000000002</v>
      </c>
      <c r="AD26" s="32">
        <v>335.29100000000153</v>
      </c>
    </row>
    <row r="27" spans="1:30" x14ac:dyDescent="0.25">
      <c r="A27" s="50"/>
      <c r="B27" s="51"/>
      <c r="C27" s="51"/>
      <c r="D27" s="51"/>
      <c r="E27" s="51"/>
      <c r="F27" s="51"/>
      <c r="G27" s="51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</row>
    <row r="28" spans="1:30" x14ac:dyDescent="0.25">
      <c r="A28" s="34" t="s">
        <v>120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x14ac:dyDescent="0.25">
      <c r="A29" s="50" t="s">
        <v>139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>
        <v>0</v>
      </c>
      <c r="AA29" s="51">
        <v>0</v>
      </c>
      <c r="AB29" s="51">
        <v>-2681</v>
      </c>
      <c r="AC29" s="51">
        <v>-156.1260000000002</v>
      </c>
      <c r="AD29" s="51">
        <v>0</v>
      </c>
    </row>
    <row r="30" spans="1:30" x14ac:dyDescent="0.25">
      <c r="A30" s="50" t="s">
        <v>101</v>
      </c>
      <c r="B30" s="51"/>
      <c r="C30" s="51"/>
      <c r="D30" s="51"/>
      <c r="E30" s="51"/>
      <c r="F30" s="51"/>
      <c r="G30" s="51"/>
      <c r="H30" s="51">
        <v>-191.976</v>
      </c>
      <c r="I30" s="51">
        <v>-11889.915999999999</v>
      </c>
      <c r="J30" s="51">
        <v>-723.745</v>
      </c>
      <c r="K30" s="51">
        <v>-19305.623874103083</v>
      </c>
      <c r="L30" s="51">
        <v>-1742.0001258969169</v>
      </c>
      <c r="M30" s="51">
        <v>-3990.13</v>
      </c>
      <c r="N30" s="51">
        <v>-2003.3309999999999</v>
      </c>
      <c r="O30" s="51">
        <v>-3117.4760000000001</v>
      </c>
      <c r="P30" s="51">
        <v>-2316.5300000000002</v>
      </c>
      <c r="Q30" s="51">
        <v>-8909.6730000000007</v>
      </c>
      <c r="R30" s="51">
        <v>-7610.2040000000006</v>
      </c>
      <c r="S30" s="51">
        <v>-1846.0070000000001</v>
      </c>
      <c r="T30" s="51">
        <v>-1254.876</v>
      </c>
      <c r="U30" s="51">
        <v>-4979.7199999999993</v>
      </c>
      <c r="V30" s="51">
        <v>-13653.11</v>
      </c>
      <c r="W30" s="51">
        <v>-780.88999999999942</v>
      </c>
      <c r="X30" s="51">
        <v>-2854.1219999999994</v>
      </c>
      <c r="Y30" s="51">
        <v>-81659.021999999997</v>
      </c>
      <c r="Z30" s="51">
        <v>-160.66999999999999</v>
      </c>
      <c r="AA30" s="51">
        <v>-6153.2519999999995</v>
      </c>
      <c r="AB30" s="51">
        <v>-847.07800000000043</v>
      </c>
      <c r="AC30" s="51">
        <v>-3969.6000000000004</v>
      </c>
      <c r="AD30" s="51">
        <v>-1169.242</v>
      </c>
    </row>
    <row r="31" spans="1:30" x14ac:dyDescent="0.25">
      <c r="A31" s="50" t="s">
        <v>102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>
        <v>0</v>
      </c>
      <c r="N31" s="51"/>
      <c r="O31" s="51"/>
      <c r="P31" s="51"/>
      <c r="Q31" s="51"/>
      <c r="R31" s="51"/>
      <c r="S31" s="51"/>
      <c r="T31" s="51"/>
      <c r="U31" s="51"/>
      <c r="V31" s="51">
        <v>-1354.7670000000001</v>
      </c>
      <c r="W31" s="51">
        <v>-992.23299999999995</v>
      </c>
      <c r="X31" s="51">
        <v>-1470.682</v>
      </c>
      <c r="Y31" s="51">
        <v>-1610.21</v>
      </c>
      <c r="Z31" s="51">
        <v>-2245.194</v>
      </c>
      <c r="AA31" s="51">
        <v>-2258.8889999999997</v>
      </c>
      <c r="AB31" s="51">
        <v>-2437.8170000000005</v>
      </c>
      <c r="AC31" s="51">
        <v>-2626.3919999999998</v>
      </c>
      <c r="AD31" s="51">
        <v>-2009.377</v>
      </c>
    </row>
    <row r="32" spans="1:30" x14ac:dyDescent="0.25">
      <c r="A32" s="50" t="s">
        <v>103</v>
      </c>
      <c r="B32" s="51"/>
      <c r="C32" s="51"/>
      <c r="D32" s="51"/>
      <c r="E32" s="51"/>
      <c r="F32" s="51"/>
      <c r="G32" s="51"/>
      <c r="H32" s="51">
        <v>98.992000000000075</v>
      </c>
      <c r="I32" s="51">
        <v>-239.99700000000007</v>
      </c>
      <c r="J32" s="51">
        <v>0</v>
      </c>
      <c r="K32" s="51">
        <v>7</v>
      </c>
      <c r="L32" s="51">
        <v>6.1690000000000005</v>
      </c>
      <c r="M32" s="51">
        <v>0</v>
      </c>
      <c r="N32" s="51">
        <v>0</v>
      </c>
      <c r="O32" s="51">
        <v>3</v>
      </c>
      <c r="P32" s="51"/>
      <c r="Q32" s="51">
        <v>0</v>
      </c>
      <c r="R32" s="51"/>
      <c r="S32" s="51"/>
      <c r="T32" s="51"/>
      <c r="U32" s="51"/>
      <c r="V32" s="51">
        <v>0</v>
      </c>
      <c r="W32" s="51">
        <v>308</v>
      </c>
      <c r="X32" s="51">
        <v>422.85299999999995</v>
      </c>
      <c r="Y32" s="51">
        <v>416.8950000000001</v>
      </c>
      <c r="Z32" s="51">
        <v>9.7889999999999997</v>
      </c>
      <c r="AA32" s="51">
        <v>468.25</v>
      </c>
      <c r="AB32" s="51">
        <v>57.296000000000049</v>
      </c>
      <c r="AC32" s="51">
        <v>125.68799999999999</v>
      </c>
      <c r="AD32" s="51">
        <v>1486.944</v>
      </c>
    </row>
    <row r="33" spans="1:31" s="28" customFormat="1" x14ac:dyDescent="0.25">
      <c r="A33" s="50" t="s">
        <v>105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  <c r="AD33" s="51">
        <v>297.88799999999998</v>
      </c>
    </row>
    <row r="34" spans="1:31" s="28" customFormat="1" x14ac:dyDescent="0.25">
      <c r="A34" s="50" t="s">
        <v>142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  <c r="AD34" s="51">
        <v>0</v>
      </c>
    </row>
    <row r="35" spans="1:31" s="28" customFormat="1" x14ac:dyDescent="0.25">
      <c r="A35" s="50" t="s">
        <v>104</v>
      </c>
      <c r="B35" s="51"/>
      <c r="C35" s="51"/>
      <c r="D35" s="51"/>
      <c r="E35" s="51"/>
      <c r="F35" s="51"/>
      <c r="G35" s="51"/>
      <c r="H35" s="51">
        <v>0</v>
      </c>
      <c r="I35" s="51">
        <v>-210</v>
      </c>
      <c r="J35" s="51">
        <v>-7.0000000000000001E-3</v>
      </c>
      <c r="K35" s="51">
        <v>-249.20699999999999</v>
      </c>
      <c r="L35" s="51">
        <v>295.00900000000001</v>
      </c>
      <c r="M35" s="51">
        <v>5.7820000000000107</v>
      </c>
      <c r="N35" s="51">
        <v>0</v>
      </c>
      <c r="O35" s="51">
        <v>31.495000000000001</v>
      </c>
      <c r="P35" s="51">
        <v>-159.21600000000001</v>
      </c>
      <c r="Q35" s="51">
        <v>-975.55899999999997</v>
      </c>
      <c r="R35" s="51">
        <v>-158.16200000000001</v>
      </c>
      <c r="S35" s="51">
        <v>-386.87200000000001</v>
      </c>
      <c r="T35" s="51">
        <v>197.43200000000002</v>
      </c>
      <c r="U35" s="51">
        <v>94.470999999999989</v>
      </c>
      <c r="V35" s="51">
        <v>-99</v>
      </c>
      <c r="W35" s="51">
        <v>-1922</v>
      </c>
      <c r="X35" s="51">
        <v>-239.42600000000039</v>
      </c>
      <c r="Y35" s="51">
        <v>-3344.2379999999994</v>
      </c>
      <c r="Z35" s="51">
        <v>-2410.2829999999999</v>
      </c>
      <c r="AA35" s="51">
        <v>-1479.3819999999996</v>
      </c>
      <c r="AB35" s="51">
        <v>-644.10100000000034</v>
      </c>
      <c r="AC35" s="51">
        <v>50.259999999999309</v>
      </c>
      <c r="AD35" s="51">
        <v>272.26899999999995</v>
      </c>
    </row>
    <row r="36" spans="1:31" s="28" customFormat="1" x14ac:dyDescent="0.25">
      <c r="A36" s="28" t="s">
        <v>114</v>
      </c>
      <c r="B36" s="32"/>
      <c r="C36" s="32"/>
      <c r="D36" s="32"/>
      <c r="E36" s="32"/>
      <c r="F36" s="32"/>
      <c r="G36" s="32"/>
      <c r="H36" s="32">
        <v>-92.98399999999998</v>
      </c>
      <c r="I36" s="32">
        <v>-12339.913</v>
      </c>
      <c r="J36" s="32">
        <v>-723.75199999999995</v>
      </c>
      <c r="K36" s="32">
        <v>-20044.501</v>
      </c>
      <c r="L36" s="32">
        <v>-1403.8220000000001</v>
      </c>
      <c r="M36" s="32">
        <v>-4071.6879999999992</v>
      </c>
      <c r="N36" s="32">
        <v>-2147.5250000000001</v>
      </c>
      <c r="O36" s="32">
        <v>-3082.9830000000002</v>
      </c>
      <c r="P36" s="32">
        <v>-2475.7460000000001</v>
      </c>
      <c r="Q36" s="32">
        <v>-10276.403000000002</v>
      </c>
      <c r="R36" s="32">
        <v>-7253.9740000000002</v>
      </c>
      <c r="S36" s="32">
        <v>-2251.2089999999989</v>
      </c>
      <c r="T36" s="32">
        <v>-2109.8310000000001</v>
      </c>
      <c r="U36" s="32">
        <v>-5353.2789999999986</v>
      </c>
      <c r="V36" s="32">
        <v>-13612</v>
      </c>
      <c r="W36" s="32">
        <v>-5191</v>
      </c>
      <c r="X36" s="32">
        <v>-9543.6239999999962</v>
      </c>
      <c r="Y36" s="32">
        <v>-80991.490999999995</v>
      </c>
      <c r="Z36" s="32">
        <v>-4930.8490000000002</v>
      </c>
      <c r="AA36" s="32">
        <v>-9740.5810000000001</v>
      </c>
      <c r="AB36" s="32">
        <v>-6675.4330000000009</v>
      </c>
      <c r="AC36" s="32">
        <v>-6910.3640000000005</v>
      </c>
      <c r="AD36" s="32">
        <v>-1121.5179999999998</v>
      </c>
    </row>
    <row r="37" spans="1:31" x14ac:dyDescent="0.25">
      <c r="A37" s="50"/>
      <c r="B37" s="51"/>
      <c r="C37" s="51"/>
      <c r="D37" s="51"/>
      <c r="E37" s="51"/>
      <c r="F37" s="51"/>
      <c r="G37" s="51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</row>
    <row r="38" spans="1:31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  <row r="39" spans="1:31" x14ac:dyDescent="0.25">
      <c r="A39" s="50" t="s">
        <v>107</v>
      </c>
      <c r="B39" s="51"/>
      <c r="C39" s="51"/>
      <c r="D39" s="51"/>
      <c r="E39" s="51"/>
      <c r="F39" s="51"/>
      <c r="G39" s="51"/>
      <c r="I39" s="51">
        <v>4242.621392</v>
      </c>
      <c r="J39" s="51">
        <v>450.98700000000002</v>
      </c>
      <c r="K39" s="51">
        <v>10724.732</v>
      </c>
      <c r="L39" s="51">
        <v>1107.9640000000018</v>
      </c>
      <c r="M39" s="51">
        <v>4098.8029999999999</v>
      </c>
      <c r="N39" s="51">
        <v>3428.0839999999998</v>
      </c>
      <c r="O39" s="51">
        <v>940.99600000000009</v>
      </c>
      <c r="Q39" s="51"/>
      <c r="S39" s="51">
        <v>6131.9650000000001</v>
      </c>
      <c r="T39" s="51">
        <v>5031.3070000000007</v>
      </c>
      <c r="U39" s="51">
        <v>-3138.8720000000012</v>
      </c>
      <c r="V39" s="51">
        <v>4734.2029999999995</v>
      </c>
      <c r="W39" s="51">
        <v>4188.4500000000025</v>
      </c>
      <c r="X39" s="51">
        <v>14307.844999999998</v>
      </c>
      <c r="Y39" s="51">
        <v>49649.381000000001</v>
      </c>
      <c r="Z39" s="51">
        <v>21336.240000000002</v>
      </c>
      <c r="AA39" s="51">
        <v>4302.5509999999995</v>
      </c>
      <c r="AB39" s="51">
        <v>5516.2769999999982</v>
      </c>
      <c r="AC39" s="51">
        <v>17501.222999999998</v>
      </c>
      <c r="AD39" s="51">
        <v>12919.325000000001</v>
      </c>
      <c r="AE39" s="98"/>
    </row>
    <row r="40" spans="1:31" x14ac:dyDescent="0.25">
      <c r="A40" s="50" t="s">
        <v>108</v>
      </c>
      <c r="B40" s="51"/>
      <c r="C40" s="51"/>
      <c r="D40" s="51"/>
      <c r="E40" s="51"/>
      <c r="F40" s="51"/>
      <c r="G40" s="51"/>
      <c r="H40" s="51">
        <v>-153.23039200000005</v>
      </c>
      <c r="I40" s="51"/>
      <c r="J40" s="51"/>
      <c r="K40" s="51"/>
      <c r="L40" s="51"/>
      <c r="M40" s="51">
        <v>0</v>
      </c>
      <c r="N40" s="51"/>
      <c r="O40" s="51"/>
      <c r="P40" s="51">
        <v>-193.08600000000024</v>
      </c>
      <c r="Q40" s="51">
        <v>-5911.5190000000002</v>
      </c>
      <c r="R40" s="51">
        <v>-711.28</v>
      </c>
      <c r="S40" s="51">
        <v>-5406.1820000000007</v>
      </c>
      <c r="T40" s="51">
        <v>-2535.5780000000004</v>
      </c>
      <c r="U40" s="51">
        <v>3254.6490000000013</v>
      </c>
      <c r="V40" s="51">
        <v>-1833.742</v>
      </c>
      <c r="W40" s="51">
        <v>-9333.9110000000001</v>
      </c>
      <c r="X40" s="51">
        <v>-184.34699999999975</v>
      </c>
      <c r="Y40" s="51">
        <v>-5229.7570000000014</v>
      </c>
      <c r="Z40" s="51">
        <v>-24733.24</v>
      </c>
      <c r="AA40" s="51">
        <v>-5032.7380000000012</v>
      </c>
      <c r="AB40" s="51">
        <v>-1974.6999999999971</v>
      </c>
      <c r="AC40" s="51">
        <v>-8529.7390000000014</v>
      </c>
      <c r="AD40" s="51">
        <v>-11670</v>
      </c>
      <c r="AE40" s="98"/>
    </row>
    <row r="41" spans="1:31" x14ac:dyDescent="0.25">
      <c r="A41" s="50" t="s">
        <v>109</v>
      </c>
      <c r="B41" s="51"/>
      <c r="C41" s="51"/>
      <c r="D41" s="51"/>
      <c r="E41" s="51"/>
      <c r="F41" s="51"/>
      <c r="G41" s="51"/>
      <c r="H41" s="51">
        <v>0</v>
      </c>
      <c r="I41" s="51">
        <v>0</v>
      </c>
      <c r="J41" s="51">
        <v>0</v>
      </c>
      <c r="K41" s="51">
        <v>-138.309</v>
      </c>
      <c r="L41" s="51">
        <v>0</v>
      </c>
      <c r="M41" s="51">
        <v>0</v>
      </c>
      <c r="N41" s="51">
        <v>0</v>
      </c>
      <c r="O41" s="51">
        <v>-828.851</v>
      </c>
      <c r="P41" s="51"/>
      <c r="Q41" s="51"/>
      <c r="R41" s="51"/>
      <c r="S41" s="51">
        <v>-1827.7049999999999</v>
      </c>
      <c r="T41" s="51">
        <v>0</v>
      </c>
      <c r="U41" s="51"/>
      <c r="V41" s="51">
        <v>-4296</v>
      </c>
      <c r="W41" s="51">
        <v>-276</v>
      </c>
      <c r="X41" s="51">
        <v>0</v>
      </c>
      <c r="Y41" s="51">
        <v>0</v>
      </c>
      <c r="Z41" s="51">
        <v>-3228.8080000000009</v>
      </c>
      <c r="AA41" s="51">
        <v>0</v>
      </c>
      <c r="AB41" s="51">
        <v>0</v>
      </c>
      <c r="AC41" s="51">
        <v>0</v>
      </c>
      <c r="AD41" s="51">
        <v>-4324.8710000000001</v>
      </c>
    </row>
    <row r="42" spans="1:31" x14ac:dyDescent="0.25">
      <c r="A42" s="50" t="s">
        <v>141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>
        <v>7925.7730000000001</v>
      </c>
      <c r="AA42" s="51">
        <v>-231.41899999999987</v>
      </c>
      <c r="AB42" s="51">
        <v>0</v>
      </c>
      <c r="AC42" s="51">
        <v>-0.35400000000026921</v>
      </c>
      <c r="AD42" s="51">
        <v>3550.386</v>
      </c>
    </row>
    <row r="43" spans="1:31" x14ac:dyDescent="0.25">
      <c r="A43" s="50" t="s">
        <v>124</v>
      </c>
      <c r="B43" s="51"/>
      <c r="C43" s="51"/>
      <c r="D43" s="51"/>
      <c r="E43" s="51"/>
      <c r="F43" s="51"/>
      <c r="G43" s="51"/>
      <c r="H43" s="51">
        <v>0</v>
      </c>
      <c r="I43" s="51">
        <v>8559.3439999999991</v>
      </c>
      <c r="J43" s="51">
        <v>0</v>
      </c>
      <c r="K43" s="51">
        <v>11414.483</v>
      </c>
      <c r="L43" s="51">
        <v>0</v>
      </c>
      <c r="M43" s="51">
        <v>0</v>
      </c>
      <c r="N43" s="51">
        <v>0</v>
      </c>
      <c r="O43" s="51">
        <v>701.8</v>
      </c>
      <c r="P43" s="51">
        <v>3000</v>
      </c>
      <c r="Q43" s="51">
        <v>9500.0109999999986</v>
      </c>
      <c r="R43" s="51">
        <v>7206.0290000000005</v>
      </c>
      <c r="S43" s="51">
        <v>5645.3089999999993</v>
      </c>
      <c r="T43" s="51">
        <v>0</v>
      </c>
      <c r="U43" s="51">
        <v>0</v>
      </c>
      <c r="V43" s="51">
        <v>12465</v>
      </c>
      <c r="W43" s="51">
        <v>0</v>
      </c>
      <c r="X43" s="51">
        <v>0</v>
      </c>
      <c r="Y43" s="51">
        <v>32500.025000000001</v>
      </c>
      <c r="Z43" s="51">
        <v>0</v>
      </c>
      <c r="AA43" s="51">
        <v>0</v>
      </c>
      <c r="AB43" s="51">
        <v>6885.1570000000029</v>
      </c>
      <c r="AC43" s="51">
        <v>750.09102499999972</v>
      </c>
      <c r="AD43" s="51">
        <v>920.23799999999983</v>
      </c>
    </row>
    <row r="44" spans="1:31" x14ac:dyDescent="0.25">
      <c r="A44" s="50" t="s">
        <v>110</v>
      </c>
      <c r="P44" s="51"/>
      <c r="Q44" s="51">
        <v>8523.36</v>
      </c>
      <c r="R44" s="51"/>
      <c r="S44" s="51"/>
      <c r="T44" s="51"/>
      <c r="U44" s="51">
        <v>5121.1379999999999</v>
      </c>
      <c r="V44" s="51">
        <v>8073</v>
      </c>
      <c r="W44" s="51">
        <v>6090</v>
      </c>
      <c r="X44" s="51">
        <v>0</v>
      </c>
      <c r="Y44" s="51">
        <v>6071.9480000000003</v>
      </c>
      <c r="Z44" s="51">
        <v>0</v>
      </c>
      <c r="AA44" s="51">
        <v>0</v>
      </c>
      <c r="AB44" s="51"/>
      <c r="AC44" s="51">
        <v>0</v>
      </c>
      <c r="AD44" s="51">
        <v>0</v>
      </c>
    </row>
    <row r="45" spans="1:31" x14ac:dyDescent="0.25">
      <c r="A45" s="50" t="s">
        <v>140</v>
      </c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>
        <v>-6783.1530000000002</v>
      </c>
      <c r="AC45" s="51">
        <v>-317.20600000000013</v>
      </c>
      <c r="AD45" s="51">
        <v>-58.497</v>
      </c>
    </row>
    <row r="46" spans="1:31" x14ac:dyDescent="0.25">
      <c r="A46" s="50" t="s">
        <v>111</v>
      </c>
      <c r="P46" s="51"/>
      <c r="Q46" s="51">
        <v>-55.40184</v>
      </c>
      <c r="R46" s="51">
        <v>-69.007754000000006</v>
      </c>
      <c r="S46" s="51"/>
      <c r="T46" s="51"/>
      <c r="U46" s="51">
        <v>0</v>
      </c>
      <c r="V46" s="51">
        <v>-261</v>
      </c>
      <c r="W46" s="51">
        <v>-137</v>
      </c>
      <c r="X46" s="51">
        <v>0</v>
      </c>
      <c r="Y46" s="51">
        <v>-7.7269999999999754</v>
      </c>
      <c r="Z46" s="51">
        <v>-442.536</v>
      </c>
      <c r="AA46" s="51">
        <v>-392.96999999999997</v>
      </c>
      <c r="AB46" s="51">
        <v>-114.52999999999997</v>
      </c>
      <c r="AC46" s="51">
        <v>-9.8060000000001537</v>
      </c>
      <c r="AD46" s="51">
        <v>-490.54199999999997</v>
      </c>
    </row>
    <row r="47" spans="1:31" x14ac:dyDescent="0.25">
      <c r="A47" s="50" t="s">
        <v>112</v>
      </c>
      <c r="B47" s="51"/>
      <c r="C47" s="51"/>
      <c r="D47" s="51"/>
      <c r="E47" s="51"/>
      <c r="F47" s="51"/>
      <c r="G47" s="51"/>
      <c r="H47" s="51">
        <v>97.505392000000001</v>
      </c>
      <c r="I47" s="51">
        <v>-97.505392000000001</v>
      </c>
      <c r="J47" s="51">
        <v>0</v>
      </c>
      <c r="K47" s="51">
        <v>-97.559870200000006</v>
      </c>
      <c r="L47" s="51">
        <v>0</v>
      </c>
      <c r="M47" s="51">
        <v>-37.115129800000005</v>
      </c>
      <c r="N47" s="51">
        <v>0</v>
      </c>
      <c r="O47" s="51">
        <v>0</v>
      </c>
      <c r="P47" s="51">
        <v>0</v>
      </c>
      <c r="Q47" s="51">
        <v>-9.2580249999999964</v>
      </c>
      <c r="R47" s="51">
        <v>-63.031509999999997</v>
      </c>
      <c r="S47" s="51">
        <v>-14.368147</v>
      </c>
      <c r="T47" s="51">
        <v>44.283000000000001</v>
      </c>
      <c r="U47" s="51">
        <v>68.718999999999994</v>
      </c>
      <c r="V47" s="51">
        <v>-50</v>
      </c>
      <c r="W47" s="51">
        <v>-84</v>
      </c>
      <c r="X47" s="51">
        <v>-3</v>
      </c>
      <c r="Y47" s="51">
        <v>-82.305000000000007</v>
      </c>
      <c r="Z47" s="51">
        <v>163.06409899998548</v>
      </c>
      <c r="AA47" s="51">
        <v>6.775901000014521</v>
      </c>
      <c r="AB47" s="51">
        <v>-36.714999999999996</v>
      </c>
      <c r="AC47" s="51">
        <v>-160.17099999999999</v>
      </c>
      <c r="AD47" s="51">
        <v>-1092.9939999999999</v>
      </c>
    </row>
    <row r="48" spans="1:31" x14ac:dyDescent="0.25">
      <c r="A48" s="28" t="s">
        <v>113</v>
      </c>
      <c r="B48" s="32"/>
      <c r="C48" s="32"/>
      <c r="D48" s="32"/>
      <c r="E48" s="32"/>
      <c r="F48" s="32"/>
      <c r="G48" s="32"/>
      <c r="H48" s="32">
        <v>-55.724999999999994</v>
      </c>
      <c r="I48" s="32">
        <v>12704.460000000001</v>
      </c>
      <c r="J48" s="32">
        <v>450.98700000000002</v>
      </c>
      <c r="K48" s="32">
        <v>21903.346129799997</v>
      </c>
      <c r="L48" s="32">
        <v>1107.9639999999999</v>
      </c>
      <c r="M48" s="32">
        <v>4061.6878701999999</v>
      </c>
      <c r="N48" s="32">
        <v>3428.0839999999998</v>
      </c>
      <c r="O48" s="32">
        <v>813.94500000000005</v>
      </c>
      <c r="P48" s="32">
        <v>2806.9139999999998</v>
      </c>
      <c r="Q48" s="32">
        <v>12047.191999999999</v>
      </c>
      <c r="R48" s="32">
        <v>6362.7100000000009</v>
      </c>
      <c r="S48" s="32">
        <v>4529.018607</v>
      </c>
      <c r="T48" s="32">
        <v>2539.9933929999988</v>
      </c>
      <c r="U48" s="32">
        <v>5305.634</v>
      </c>
      <c r="V48" s="32">
        <v>18831</v>
      </c>
      <c r="W48" s="32">
        <v>448</v>
      </c>
      <c r="X48" s="32">
        <v>14120.498</v>
      </c>
      <c r="Y48" s="32">
        <v>82901.565000000002</v>
      </c>
      <c r="Z48" s="32">
        <v>1020.3200989999858</v>
      </c>
      <c r="AA48" s="32">
        <v>-1347.627098999988</v>
      </c>
      <c r="AB48" s="32">
        <v>3492.3360000000043</v>
      </c>
      <c r="AC48" s="32">
        <v>9234.0380249999962</v>
      </c>
      <c r="AD48" s="32">
        <v>-246.95499999999947</v>
      </c>
    </row>
    <row r="49" spans="1:30" x14ac:dyDescent="0.25">
      <c r="A49" s="5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x14ac:dyDescent="0.25">
      <c r="A50" s="36" t="s">
        <v>117</v>
      </c>
      <c r="B50" s="36"/>
      <c r="C50" s="36"/>
      <c r="D50" s="36"/>
      <c r="E50" s="36"/>
      <c r="F50" s="36"/>
      <c r="G50" s="36"/>
      <c r="H50" s="36">
        <v>4.9910000000000139</v>
      </c>
      <c r="I50" s="36">
        <v>477.9505610000005</v>
      </c>
      <c r="J50" s="36">
        <v>-149.43499999999995</v>
      </c>
      <c r="K50" s="36">
        <v>1529.0771297999963</v>
      </c>
      <c r="L50" s="36">
        <v>-288.17100000000016</v>
      </c>
      <c r="M50" s="36">
        <v>443.33687020000082</v>
      </c>
      <c r="N50" s="36">
        <v>891.98099999999977</v>
      </c>
      <c r="O50" s="36">
        <v>-1803.9760000000001</v>
      </c>
      <c r="P50" s="36">
        <v>947.66973399999949</v>
      </c>
      <c r="Q50" s="36">
        <v>1984.3054129999975</v>
      </c>
      <c r="R50" s="36">
        <v>-488.39447499999915</v>
      </c>
      <c r="S50" s="36">
        <v>2677.2392990000008</v>
      </c>
      <c r="T50" s="36">
        <v>1041.3481759999991</v>
      </c>
      <c r="U50" s="36">
        <v>159.15807900000135</v>
      </c>
      <c r="V50" s="36">
        <v>6015</v>
      </c>
      <c r="W50" s="36">
        <v>-4443</v>
      </c>
      <c r="X50" s="36">
        <v>4969.9950000000026</v>
      </c>
      <c r="Y50" s="32">
        <v>3961.3640000000232</v>
      </c>
      <c r="Z50" s="32">
        <v>-3470.056000000015</v>
      </c>
      <c r="AA50" s="32">
        <v>-9967.4899999999907</v>
      </c>
      <c r="AB50" s="32">
        <v>-1924.439999999996</v>
      </c>
      <c r="AC50" s="32">
        <v>4609.9360249999991</v>
      </c>
      <c r="AD50" s="32">
        <v>-1033.1819999999977</v>
      </c>
    </row>
    <row r="51" spans="1:30" x14ac:dyDescent="0.25">
      <c r="A51" s="37" t="s">
        <v>116</v>
      </c>
      <c r="B51" s="37"/>
      <c r="C51" s="37"/>
      <c r="D51" s="37"/>
      <c r="E51" s="37"/>
      <c r="F51" s="37"/>
      <c r="G51" s="37"/>
      <c r="H51" s="37">
        <v>278.74299999999999</v>
      </c>
      <c r="I51" s="37">
        <v>283.73399999999998</v>
      </c>
      <c r="J51" s="37">
        <v>763.35</v>
      </c>
      <c r="K51" s="37">
        <v>646.20000000000005</v>
      </c>
      <c r="L51" s="55">
        <v>2189.2339999999999</v>
      </c>
      <c r="M51" s="55">
        <v>1893.655</v>
      </c>
      <c r="N51" s="37">
        <v>2313.4690000000001</v>
      </c>
      <c r="O51" s="37">
        <v>3213.7719999999999</v>
      </c>
      <c r="P51" s="37">
        <v>1424.1880000000001</v>
      </c>
      <c r="Q51" s="37">
        <v>2381.3731519999997</v>
      </c>
      <c r="R51" s="37">
        <v>4344.5932789999997</v>
      </c>
      <c r="S51" s="37">
        <v>3842.6329999999998</v>
      </c>
      <c r="T51" s="37">
        <v>6493.62</v>
      </c>
      <c r="U51" s="37">
        <v>7523.6710000000003</v>
      </c>
      <c r="V51" s="37">
        <v>7636</v>
      </c>
      <c r="W51" s="37">
        <v>13702</v>
      </c>
      <c r="X51" s="37">
        <v>9245</v>
      </c>
      <c r="Y51" s="37">
        <v>14275.560000000003</v>
      </c>
      <c r="Z51" s="37">
        <v>19508.290000000015</v>
      </c>
      <c r="AA51" s="37">
        <v>16320.827000000001</v>
      </c>
      <c r="AB51" s="55">
        <v>6725.1386179929068</v>
      </c>
      <c r="AC51" s="55">
        <v>4671.105617992911</v>
      </c>
      <c r="AD51" s="55">
        <v>9385.4710250000171</v>
      </c>
    </row>
    <row r="52" spans="1:30" x14ac:dyDescent="0.25">
      <c r="A52" s="36" t="s">
        <v>118</v>
      </c>
      <c r="B52" s="36"/>
      <c r="C52" s="36"/>
      <c r="D52" s="36"/>
      <c r="E52" s="36"/>
      <c r="F52" s="36"/>
      <c r="G52" s="36"/>
      <c r="H52" s="36">
        <v>0</v>
      </c>
      <c r="I52" s="36">
        <v>1.6659999999999999</v>
      </c>
      <c r="J52" s="36">
        <v>32.285365200000022</v>
      </c>
      <c r="K52" s="36">
        <v>13.956031929999973</v>
      </c>
      <c r="L52" s="54">
        <v>-7.4077235000000101</v>
      </c>
      <c r="M52" s="54">
        <v>-23.523108584000031</v>
      </c>
      <c r="N52" s="36">
        <v>8.3049999999999997</v>
      </c>
      <c r="O52" s="36">
        <v>14.408999999999999</v>
      </c>
      <c r="P52" s="36">
        <v>10.050000000000004</v>
      </c>
      <c r="Q52" s="36">
        <v>-19.980000000000004</v>
      </c>
      <c r="R52" s="36">
        <v>-13.688000000000001</v>
      </c>
      <c r="S52" s="36">
        <v>-26.11</v>
      </c>
      <c r="T52" s="36">
        <v>-11.315999999999997</v>
      </c>
      <c r="U52" s="36">
        <v>-46.580000000000005</v>
      </c>
      <c r="V52" s="36">
        <v>51</v>
      </c>
      <c r="W52" s="36">
        <v>-14</v>
      </c>
      <c r="X52" s="36">
        <v>60.564999999999998</v>
      </c>
      <c r="Y52" s="32">
        <v>1271.4349999999999</v>
      </c>
      <c r="Z52" s="32">
        <v>282.59300000000002</v>
      </c>
      <c r="AA52" s="32">
        <v>371.00000000000006</v>
      </c>
      <c r="AB52" s="32">
        <v>-129.59300000000002</v>
      </c>
      <c r="AC52" s="32">
        <v>104.23099999999999</v>
      </c>
      <c r="AD52" s="32">
        <v>-7.8780000000000001</v>
      </c>
    </row>
    <row r="53" spans="1:30" x14ac:dyDescent="0.25">
      <c r="A53" s="38" t="s">
        <v>119</v>
      </c>
      <c r="B53" s="38"/>
      <c r="C53" s="38"/>
      <c r="D53" s="38"/>
      <c r="E53" s="38"/>
      <c r="F53" s="38"/>
      <c r="G53" s="38"/>
      <c r="H53" s="38">
        <v>283.73399999999998</v>
      </c>
      <c r="I53" s="38">
        <v>763.35</v>
      </c>
      <c r="J53" s="38">
        <v>646.20000000000005</v>
      </c>
      <c r="K53" s="38">
        <v>2189.2339999999999</v>
      </c>
      <c r="L53" s="56">
        <v>1893.655</v>
      </c>
      <c r="M53" s="56">
        <v>2313.4687616159981</v>
      </c>
      <c r="N53" s="38">
        <v>3213.7719999999999</v>
      </c>
      <c r="O53" s="38">
        <v>1424.2049999999999</v>
      </c>
      <c r="P53" s="38">
        <v>2381.9077339999999</v>
      </c>
      <c r="Q53" s="38">
        <v>4344.5925649999981</v>
      </c>
      <c r="R53" s="38">
        <v>3842.6329999999998</v>
      </c>
      <c r="S53" s="38">
        <v>6493.62</v>
      </c>
      <c r="T53" s="38">
        <v>7523.6710000000003</v>
      </c>
      <c r="U53" s="38">
        <v>7636.2479999999996</v>
      </c>
      <c r="V53" s="38">
        <v>13702</v>
      </c>
      <c r="W53" s="38">
        <v>9245</v>
      </c>
      <c r="X53" s="38">
        <v>14275.560000000003</v>
      </c>
      <c r="Y53" s="38">
        <v>19508.290000000015</v>
      </c>
      <c r="Z53" s="38">
        <v>16320.827000000001</v>
      </c>
      <c r="AA53" s="38">
        <v>6724.4819289999996</v>
      </c>
      <c r="AB53" s="56">
        <v>4671.105617992911</v>
      </c>
      <c r="AC53" s="56">
        <v>9385.2726429929098</v>
      </c>
      <c r="AD53" s="56">
        <v>8344.0157770000023</v>
      </c>
    </row>
    <row r="55" spans="1:30" x14ac:dyDescent="0.25">
      <c r="B55" s="51"/>
      <c r="C55" s="51"/>
      <c r="D55" s="51"/>
      <c r="E55" s="51"/>
      <c r="F55" s="51"/>
      <c r="G55" s="51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</row>
    <row r="57" spans="1:30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</row>
    <row r="58" spans="1:30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</row>
    <row r="59" spans="1:30" x14ac:dyDescent="0.2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2" ma:contentTypeDescription="Create a new document." ma:contentTypeScope="" ma:versionID="0dfdfa026c434983ddd77cfb681a915a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9f209916dbd28aa334ee8438bc930c5b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8BC6F-B70F-4D9C-A442-8A30B6033FB1}"/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2023-04-26T05:49:50Z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