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4/Q4/IR/"/>
    </mc:Choice>
  </mc:AlternateContent>
  <xr:revisionPtr revIDLastSave="438" documentId="13_ncr:1_{7CEEE5BE-E3F6-4C5F-BBA4-03A685901F65}" xr6:coauthVersionLast="47" xr6:coauthVersionMax="47" xr10:uidLastSave="{5666363C-20D0-4F81-98B2-691624EDEA55}"/>
  <bookViews>
    <workbookView xWindow="-12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'Cash_flow-Q'!$A$6:$A$39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3" l="1"/>
  <c r="Z40" i="12"/>
  <c r="AC40" i="12"/>
  <c r="AE6" i="12"/>
  <c r="AK6" i="11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AA40" i="12"/>
  <c r="AB40" i="12"/>
  <c r="AD40" i="12"/>
  <c r="AE40" i="12"/>
  <c r="G22" i="12"/>
  <c r="G27" i="12" s="1"/>
  <c r="W22" i="12"/>
  <c r="W27" i="12" s="1"/>
  <c r="B16" i="12"/>
  <c r="B22" i="12" s="1"/>
  <c r="B27" i="12" s="1"/>
  <c r="C16" i="12"/>
  <c r="C22" i="12" s="1"/>
  <c r="C27" i="12" s="1"/>
  <c r="D16" i="12"/>
  <c r="D22" i="12" s="1"/>
  <c r="D27" i="12" s="1"/>
  <c r="E16" i="12"/>
  <c r="E22" i="12" s="1"/>
  <c r="E27" i="12" s="1"/>
  <c r="F16" i="12"/>
  <c r="F22" i="12" s="1"/>
  <c r="F27" i="12" s="1"/>
  <c r="G16" i="12"/>
  <c r="H16" i="12"/>
  <c r="H22" i="12" s="1"/>
  <c r="H27" i="12" s="1"/>
  <c r="I16" i="12"/>
  <c r="I22" i="12" s="1"/>
  <c r="I27" i="12" s="1"/>
  <c r="J16" i="12"/>
  <c r="J22" i="12" s="1"/>
  <c r="J27" i="12" s="1"/>
  <c r="K16" i="12"/>
  <c r="K22" i="12" s="1"/>
  <c r="K27" i="12" s="1"/>
  <c r="L16" i="12"/>
  <c r="L22" i="12" s="1"/>
  <c r="L27" i="12" s="1"/>
  <c r="M16" i="12"/>
  <c r="M22" i="12" s="1"/>
  <c r="M27" i="12" s="1"/>
  <c r="N16" i="12"/>
  <c r="N22" i="12" s="1"/>
  <c r="N27" i="12" s="1"/>
  <c r="O16" i="12"/>
  <c r="O22" i="12" s="1"/>
  <c r="O27" i="12" s="1"/>
  <c r="P16" i="12"/>
  <c r="P22" i="12" s="1"/>
  <c r="P27" i="12" s="1"/>
  <c r="Q16" i="12"/>
  <c r="Q22" i="12" s="1"/>
  <c r="Q27" i="12" s="1"/>
  <c r="R16" i="12"/>
  <c r="R22" i="12" s="1"/>
  <c r="R27" i="12" s="1"/>
  <c r="S16" i="12"/>
  <c r="S22" i="12" s="1"/>
  <c r="S27" i="12" s="1"/>
  <c r="T16" i="12"/>
  <c r="T22" i="12" s="1"/>
  <c r="T27" i="12" s="1"/>
  <c r="U16" i="12"/>
  <c r="U22" i="12" s="1"/>
  <c r="U27" i="12" s="1"/>
  <c r="V16" i="12"/>
  <c r="V22" i="12" s="1"/>
  <c r="V27" i="12" s="1"/>
  <c r="W16" i="12"/>
  <c r="X16" i="12"/>
  <c r="X22" i="12" s="1"/>
  <c r="X27" i="12" s="1"/>
  <c r="Y16" i="12"/>
  <c r="Y22" i="12" s="1"/>
  <c r="Y27" i="12" s="1"/>
  <c r="Z16" i="12"/>
  <c r="Z22" i="12" s="1"/>
  <c r="Z27" i="12" s="1"/>
  <c r="AA16" i="12"/>
  <c r="AA22" i="12" s="1"/>
  <c r="AA27" i="12" s="1"/>
  <c r="AB16" i="12"/>
  <c r="AB22" i="12" s="1"/>
  <c r="AB27" i="12" s="1"/>
  <c r="AC16" i="12"/>
  <c r="AC22" i="12" s="1"/>
  <c r="AC27" i="12" s="1"/>
  <c r="AD16" i="12"/>
  <c r="AD22" i="12" s="1"/>
  <c r="AD27" i="12" s="1"/>
  <c r="B51" i="3"/>
  <c r="C51" i="3"/>
  <c r="D51" i="3"/>
  <c r="E51" i="3"/>
  <c r="F51" i="3"/>
  <c r="G51" i="3"/>
  <c r="H51" i="3"/>
  <c r="I51" i="3"/>
  <c r="J51" i="3"/>
  <c r="B39" i="3"/>
  <c r="C39" i="3"/>
  <c r="D39" i="3"/>
  <c r="E39" i="3"/>
  <c r="F39" i="3"/>
  <c r="H39" i="3"/>
  <c r="I39" i="3"/>
  <c r="J15" i="3"/>
  <c r="J21" i="3" s="1"/>
  <c r="J26" i="3" s="1"/>
  <c r="C15" i="3"/>
  <c r="B15" i="3"/>
  <c r="AE16" i="12" l="1"/>
  <c r="AE22" i="12" s="1"/>
  <c r="AE27" i="12" s="1"/>
  <c r="I15" i="3" l="1"/>
  <c r="I21" i="3" s="1"/>
  <c r="I26" i="3" s="1"/>
  <c r="B21" i="3"/>
  <c r="B26" i="3" s="1"/>
  <c r="F21" i="3"/>
  <c r="F26" i="3" s="1"/>
  <c r="C21" i="3"/>
  <c r="C26" i="3" s="1"/>
  <c r="D15" i="3"/>
  <c r="D21" i="3" s="1"/>
  <c r="D26" i="3" s="1"/>
  <c r="E15" i="3"/>
  <c r="E21" i="3" s="1"/>
  <c r="E26" i="3" s="1"/>
  <c r="F15" i="3"/>
  <c r="G15" i="3"/>
  <c r="G21" i="3" s="1"/>
  <c r="G26" i="3" s="1"/>
  <c r="H15" i="3"/>
  <c r="H21" i="3" s="1"/>
  <c r="H26" i="3" s="1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F27" i="2" l="1"/>
  <c r="E27" i="2"/>
  <c r="D27" i="2"/>
  <c r="C27" i="2"/>
  <c r="B27" i="2"/>
  <c r="F17" i="2"/>
  <c r="E17" i="2"/>
  <c r="D17" i="2"/>
  <c r="C17" i="2"/>
  <c r="B17" i="2"/>
  <c r="B53" i="3" l="1"/>
  <c r="F53" i="3"/>
  <c r="E53" i="3"/>
  <c r="C53" i="3"/>
  <c r="D53" i="3"/>
  <c r="A2" i="11"/>
  <c r="A2" i="12" l="1"/>
  <c r="A2" i="10"/>
  <c r="A2" i="3"/>
  <c r="A2" i="2"/>
  <c r="G38" i="3" l="1"/>
  <c r="G39" i="3" s="1"/>
  <c r="G53" i="3" l="1"/>
  <c r="H53" i="3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<sst xmlns="http://schemas.openxmlformats.org/spreadsheetml/2006/main" count="347" uniqueCount="157">
  <si>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</si>
  <si>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</si>
  <si>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</si>
  <si>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</si>
  <si>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</si>
  <si>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</si>
  <si>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</si>
  <si>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</si>
  <si>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</si>
  <si>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</si>
  <si>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</si>
  <si>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</si>
  <si>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</si>
  <si>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</si>
  <si>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</si>
  <si>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</si>
  <si>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</si>
  <si>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</si>
  <si>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</si>
  <si>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</si>
  <si>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</si>
  <si>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</si>
  <si>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</si>
  <si>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</si>
  <si>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</si>
  <si>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</si>
  <si>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</si>
  <si>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</si>
  <si>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</si>
  <si>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</si>
  <si>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</si>
  <si>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</si>
  <si>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</si>
  <si>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</si>
  <si>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</si>
  <si>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</si>
  <si>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</si>
  <si>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</si>
  <si>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</si>
  <si>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</si>
  <si>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</si>
  <si>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</si>
  <si>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</si>
  <si>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</si>
  <si>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</si>
  <si>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</si>
  <si>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</si>
  <si>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</si>
  <si>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</si>
  <si>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</si>
  <si>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</si>
  <si>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</si>
  <si>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</si>
  <si>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</si>
  <si>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</si>
  <si>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</si>
  <si>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</si>
  <si>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</si>
  <si>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</si>
  <si>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</si>
  <si>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</si>
  <si>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</si>
  <si>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</si>
  <si>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</si>
  <si>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</si>
  <si>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</si>
  <si>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</si>
  <si>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</si>
  <si>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</si>
  <si>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</si>
  <si>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</si>
  <si>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</si>
  <si>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</si>
  <si>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</si>
  <si>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</si>
  <si>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</si>
  <si>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</si>
  <si>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</si>
  <si>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</si>
  <si>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</si>
  <si>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</si>
  <si>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</si>
  <si>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</si>
  <si>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</si>
  <si>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</si>
  <si>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</si>
  <si>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</si>
  <si>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</si>
  <si>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</si>
  <si>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</si>
  <si>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</si>
  <si>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</si>
  <si>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</si>
  <si>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</si>
  <si>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</si>
  <si>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</si>
  <si>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</si>
  <si>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</si>
  <si>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</si>
  <si>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</si>
  <si>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</si>
  <si>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</si>
  <si>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</si>
  <si>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</si>
  <si>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</si>
  <si>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</si>
  <si>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</si>
  <si>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</si>
  <si>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</si>
  <si>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</si>
  <si>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</si>
  <si>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</si>
  <si>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</si>
  <si>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</si>
  <si>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</si>
  <si>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</si>
  <si>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</si>
  <si>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</si>
  <si>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</si>
  <si>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</si>
  <si>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</si>
  <si>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</si>
  <si>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</si>
  <si>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</si>
  <si>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</si>
  <si>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</si>
  <si>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</si>
  <si>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</si>
  <si>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</si>
  <si>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</si>
  <si>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</si>
  <si>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</si>
  <si>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</si>
  <si>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</si>
  <si>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</si>
  <si>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</si>
  <si>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</si>
  <si>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</si>
  <si>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</si>
  <si>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</si>
  <si>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</si>
  <si>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</si>
  <si>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</si>
  <si>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</si>
  <si>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Capital expenditure on investment and inventory properties</t>
  </si>
  <si>
    <t>Deposits paid for signed acquisitions</t>
  </si>
  <si>
    <t>Purchase of machinery and equipment</t>
  </si>
  <si>
    <t>2023 Q4</t>
  </si>
  <si>
    <t>2024 Q1</t>
  </si>
  <si>
    <t>2024 Q2</t>
  </si>
  <si>
    <t>2024 Q3</t>
  </si>
  <si>
    <t>Proceeds net of direct transaction cost from divestments of privatisation programme</t>
  </si>
  <si>
    <t>Proceeds net of direct transaction cost from divestments of portfolio sales</t>
  </si>
  <si>
    <t>Q4 2024</t>
  </si>
  <si>
    <t>Purchases of intangible assets</t>
  </si>
  <si>
    <t>2024 Q4</t>
  </si>
  <si>
    <t>Acquisition of investment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</si>
</sst>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änk 2" xfId="1" xr:uid="{00000000-0005-0000-0000-000000000000}"/>
    <cellStyle name="Hyperlink" xfId="2" builtinId="8"/>
    <cellStyle name="Hyperlink 2" xfId="3" xr:uid="{00000000-0005-0000-0000-000002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>
      <selection activeCell="B5" sqref="B5"/>
    </sheetView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117</v>
      </c>
      <c r="E1" s="12"/>
    </row>
    <row r="2" spans="2:5" x14ac:dyDescent="0.2">
      <c r="B2" s="13" t="s">
        <v>0</v>
      </c>
    </row>
    <row r="4" spans="2:5" ht="15" x14ac:dyDescent="0.25">
      <c r="B4" s="14" t="s">
        <v>116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zoomScaleNormal="100" workbookViewId="0"/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">
        <v>153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9">
        <v>2021</v>
      </c>
      <c r="H6" s="79">
        <v>2022</v>
      </c>
      <c r="I6" s="79">
        <v>2023</v>
      </c>
      <c r="J6" s="79">
        <v>2024</v>
      </c>
    </row>
    <row r="7" spans="1:10" x14ac:dyDescent="0.2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15897.573834000001</v>
      </c>
    </row>
    <row r="8" spans="1:10" x14ac:dyDescent="0.2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1711.7282130000001</v>
      </c>
    </row>
    <row r="9" spans="1:10" s="3" customFormat="1" ht="15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-6422.7290780000003</v>
      </c>
    </row>
    <row r="10" spans="1:10" ht="15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11186.572969000001</v>
      </c>
    </row>
    <row r="11" spans="1:10" ht="15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</row>
    <row r="12" spans="1:10" x14ac:dyDescent="0.2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-874.49025700000004</v>
      </c>
    </row>
    <row r="13" spans="1:10" x14ac:dyDescent="0.2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23">
        <v>96.930824000000001</v>
      </c>
    </row>
    <row r="14" spans="1:10" x14ac:dyDescent="0.2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23">
        <v>-579.14912900000002</v>
      </c>
    </row>
    <row r="15" spans="1:10" x14ac:dyDescent="0.2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23">
        <v>1682.0994499999999</v>
      </c>
    </row>
    <row r="16" spans="1:10" ht="30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67">
        <v>2174.327108</v>
      </c>
      <c r="F16" s="67">
        <v>3556.6600799999997</v>
      </c>
      <c r="G16" s="67">
        <v>2505.3273249999997</v>
      </c>
      <c r="H16" s="67">
        <v>7501.0817890000017</v>
      </c>
      <c r="I16" s="67">
        <v>9292.6546150000013</v>
      </c>
      <c r="J16" s="67">
        <v>11511.963857000001</v>
      </c>
    </row>
    <row r="17" spans="1:10" ht="15" x14ac:dyDescent="0.25">
      <c r="A17" s="27"/>
      <c r="B17" s="31"/>
      <c r="C17" s="31"/>
      <c r="D17" s="31"/>
      <c r="E17" s="67"/>
      <c r="F17" s="67"/>
      <c r="G17" s="67"/>
      <c r="H17" s="67"/>
      <c r="I17" s="67"/>
      <c r="J17" s="67"/>
    </row>
    <row r="18" spans="1:10" ht="28.5" x14ac:dyDescent="0.2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23">
        <v>8638.6846910000004</v>
      </c>
    </row>
    <row r="19" spans="1:10" ht="28.5" x14ac:dyDescent="0.2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23">
        <v>-707.10162400000002</v>
      </c>
    </row>
    <row r="20" spans="1:10" ht="15" x14ac:dyDescent="0.25">
      <c r="A20" s="26" t="s">
        <v>62</v>
      </c>
      <c r="B20" s="66">
        <v>1880.2456529999999</v>
      </c>
      <c r="C20" s="66">
        <v>2482.4560000000001</v>
      </c>
      <c r="D20" s="66">
        <v>4173.6219999999994</v>
      </c>
      <c r="E20" s="66">
        <v>7007.9769500000002</v>
      </c>
      <c r="F20" s="66">
        <v>11678.885396</v>
      </c>
      <c r="G20" s="66">
        <v>23865.837478999998</v>
      </c>
      <c r="H20" s="66">
        <v>2781.7127048239008</v>
      </c>
      <c r="I20" s="66">
        <v>-21812.431416999996</v>
      </c>
      <c r="J20" s="66">
        <v>19443.546924000002</v>
      </c>
    </row>
    <row r="21" spans="1:10" ht="15" x14ac:dyDescent="0.25">
      <c r="A21" s="27"/>
      <c r="B21" s="31"/>
      <c r="C21" s="31"/>
      <c r="D21" s="31"/>
      <c r="E21" s="67"/>
      <c r="F21" s="67"/>
      <c r="G21" s="67"/>
      <c r="H21" s="67"/>
      <c r="I21" s="67"/>
      <c r="J21" s="67"/>
    </row>
    <row r="22" spans="1:10" s="3" customFormat="1" ht="29.25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23">
        <v>-58.462175000000002</v>
      </c>
    </row>
    <row r="23" spans="1:10" s="3" customFormat="1" ht="15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23">
        <v>206.85575700000001</v>
      </c>
    </row>
    <row r="25" spans="1:10" ht="28.5" x14ac:dyDescent="0.2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23">
        <v>-6023.3505910000003</v>
      </c>
    </row>
    <row r="26" spans="1:10" s="59" customFormat="1" x14ac:dyDescent="0.2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23">
        <v>-1772.567849</v>
      </c>
    </row>
    <row r="27" spans="1:10" s="3" customFormat="1" ht="29.25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-614.59620199999995</v>
      </c>
    </row>
    <row r="28" spans="1:10" s="3" customFormat="1" ht="15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29">
        <v>-191.438615</v>
      </c>
    </row>
    <row r="29" spans="1:10" s="3" customFormat="1" ht="15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30">
        <v>10989.987249000002</v>
      </c>
    </row>
    <row r="31" spans="1:10" s="3" customFormat="1" ht="15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23">
        <v>-944.07948199999998</v>
      </c>
    </row>
    <row r="32" spans="1:10" x14ac:dyDescent="0.2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23">
        <v>-1845.72235</v>
      </c>
    </row>
    <row r="33" spans="1:10" ht="15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17">
        <v>8200.1854170000024</v>
      </c>
    </row>
    <row r="34" spans="1:10" x14ac:dyDescent="0.2">
      <c r="A34" s="1"/>
    </row>
    <row r="35" spans="1:10" x14ac:dyDescent="0.2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  <c r="J35" s="23">
        <v>3446.459577188481</v>
      </c>
    </row>
    <row r="36" spans="1:10" ht="15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66">
        <v>4194.112004999999</v>
      </c>
      <c r="G36" s="66">
        <v>22578.825478000002</v>
      </c>
      <c r="H36" s="66">
        <v>8381.6803585354901</v>
      </c>
      <c r="I36" s="66">
        <v>-26282.94154653246</v>
      </c>
      <c r="J36" s="66">
        <v>11646.644994188484</v>
      </c>
    </row>
    <row r="37" spans="1:10" ht="15" x14ac:dyDescent="0.25">
      <c r="A37" s="53"/>
      <c r="B37" s="68"/>
      <c r="C37" s="68"/>
      <c r="D37" s="68"/>
      <c r="E37" s="69"/>
      <c r="F37" s="69"/>
      <c r="G37" s="69"/>
      <c r="H37" s="69"/>
      <c r="I37" s="69"/>
      <c r="J37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showGridLines="0" zoomScaleNormal="100" workbookViewId="0">
      <pane xSplit="1" ySplit="6" topLeftCell="B28" activePane="bottomRight" state="frozen"/>
      <selection activeCell="Z46" sqref="Z46"/>
      <selection pane="topRight" activeCell="Z46" sqref="Z46"/>
      <selection pane="bottomLeft" activeCell="Z46" sqref="Z46"/>
      <selection pane="bottomRight" activeCell="J34" sqref="J34:J55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tr">
        <f>+'Incomestatement-Y'!A2</f>
        <v>Q4 2024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3</v>
      </c>
    </row>
    <row r="5" spans="1:10" ht="15" x14ac:dyDescent="0.25">
      <c r="A5" s="7"/>
    </row>
    <row r="6" spans="1:10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ht="15" x14ac:dyDescent="0.25">
      <c r="A7" s="24" t="s">
        <v>24</v>
      </c>
    </row>
    <row r="8" spans="1:10" s="3" customFormat="1" ht="15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  <c r="J8" s="1"/>
    </row>
    <row r="9" spans="1:10" x14ac:dyDescent="0.2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333727.94999300002</v>
      </c>
    </row>
    <row r="10" spans="1:10" x14ac:dyDescent="0.2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19001.569783999999</v>
      </c>
    </row>
    <row r="11" spans="1:10" x14ac:dyDescent="0.2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293.31095399999998</v>
      </c>
    </row>
    <row r="12" spans="1:10" x14ac:dyDescent="0.2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8846.6028439999991</v>
      </c>
    </row>
    <row r="13" spans="1:10" x14ac:dyDescent="0.2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</row>
    <row r="14" spans="1:10" x14ac:dyDescent="0.2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57.277481000000002</v>
      </c>
    </row>
    <row r="15" spans="1:10" x14ac:dyDescent="0.2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799.608835</v>
      </c>
      <c r="J15" s="2">
        <v>818.621352</v>
      </c>
    </row>
    <row r="16" spans="1:10" x14ac:dyDescent="0.2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952.06861200000014</v>
      </c>
    </row>
    <row r="17" spans="1:10" ht="15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363697.40101999993</v>
      </c>
    </row>
    <row r="18" spans="1:1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1" t="s">
        <v>26</v>
      </c>
      <c r="B19" s="42"/>
      <c r="C19" s="42"/>
      <c r="D19" s="42"/>
      <c r="E19" s="2"/>
      <c r="F19" s="2"/>
      <c r="G19" s="2"/>
      <c r="H19" s="2"/>
      <c r="I19" s="2"/>
      <c r="J19" s="2"/>
    </row>
    <row r="20" spans="1:10" x14ac:dyDescent="0.2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895.63703699999996</v>
      </c>
    </row>
    <row r="21" spans="1:10" x14ac:dyDescent="0.2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238.14154300000001</v>
      </c>
    </row>
    <row r="22" spans="1:10" s="3" customFormat="1" ht="15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1597.576517</v>
      </c>
    </row>
    <row r="23" spans="1:10" s="3" customFormat="1" ht="15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8.1604310000000009</v>
      </c>
    </row>
    <row r="24" spans="1:10" x14ac:dyDescent="0.2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859.27294300000005</v>
      </c>
    </row>
    <row r="25" spans="1:10" x14ac:dyDescent="0.2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3647.1121750000002</v>
      </c>
    </row>
    <row r="26" spans="1:10" x14ac:dyDescent="0.2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2162.7340479999998</v>
      </c>
    </row>
    <row r="27" spans="1:10" ht="15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9408.6346940000003</v>
      </c>
    </row>
    <row r="28" spans="1:1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">
      <c r="A29" s="41"/>
      <c r="B29" s="42"/>
      <c r="C29" s="42"/>
      <c r="D29" s="42"/>
      <c r="E29" s="2"/>
      <c r="F29" s="2"/>
      <c r="G29" s="2"/>
      <c r="H29" s="2"/>
      <c r="I29" s="2"/>
      <c r="J29" s="2"/>
    </row>
    <row r="30" spans="1:10" ht="15.75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373106.03571399994</v>
      </c>
    </row>
    <row r="31" spans="1:1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ht="15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  <c r="J32" s="17"/>
    </row>
    <row r="33" spans="1:10" s="3" customFormat="1" ht="15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</row>
    <row r="34" spans="1:10" x14ac:dyDescent="0.2">
      <c r="A34" s="1" t="s">
        <v>45</v>
      </c>
      <c r="B34" s="2">
        <v>4210.5510000000004</v>
      </c>
      <c r="C34" s="2">
        <v>18065.544000000002</v>
      </c>
      <c r="D34" s="2">
        <v>31924.84</v>
      </c>
      <c r="E34" s="2">
        <v>57548.298608999998</v>
      </c>
      <c r="F34" s="2">
        <v>77740.755489000003</v>
      </c>
      <c r="G34" s="2">
        <v>160337.69211</v>
      </c>
      <c r="H34" s="2">
        <v>180854.43607453548</v>
      </c>
      <c r="I34" s="2">
        <v>148730.60174000301</v>
      </c>
      <c r="J34" s="2">
        <v>159484.6794116415</v>
      </c>
    </row>
    <row r="35" spans="1:10" ht="15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</row>
    <row r="36" spans="1:10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1" t="s">
        <v>85</v>
      </c>
      <c r="B37" s="42"/>
      <c r="C37" s="42"/>
      <c r="D37" s="42"/>
      <c r="E37" s="2"/>
      <c r="F37" s="2"/>
      <c r="G37" s="2"/>
      <c r="H37" s="2"/>
      <c r="I37" s="2"/>
      <c r="J37" s="2"/>
    </row>
    <row r="38" spans="1:10" x14ac:dyDescent="0.2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172912.38444200001</v>
      </c>
    </row>
    <row r="39" spans="1:10" x14ac:dyDescent="0.2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1296.838375</v>
      </c>
    </row>
    <row r="40" spans="1:10" x14ac:dyDescent="0.2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632.40160000000003</v>
      </c>
    </row>
    <row r="41" spans="1:10" x14ac:dyDescent="0.2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20668.059033000001</v>
      </c>
    </row>
    <row r="42" spans="1:10" s="3" customFormat="1" ht="15" x14ac:dyDescent="0.25">
      <c r="A42" s="65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1874.6300759999999</v>
      </c>
    </row>
    <row r="43" spans="1:10" s="3" customFormat="1" ht="15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197384.31352600001</v>
      </c>
    </row>
    <row r="44" spans="1:10" s="19" customForma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41" t="s">
        <v>92</v>
      </c>
      <c r="B45" s="42"/>
      <c r="C45" s="42"/>
      <c r="D45" s="42"/>
      <c r="E45" s="2"/>
      <c r="F45" s="2"/>
      <c r="G45" s="2"/>
      <c r="H45" s="2"/>
      <c r="I45" s="2"/>
      <c r="J45" s="2"/>
    </row>
    <row r="46" spans="1:10" x14ac:dyDescent="0.2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11379.467825</v>
      </c>
    </row>
    <row r="47" spans="1:10" x14ac:dyDescent="0.2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59.144727000000003</v>
      </c>
    </row>
    <row r="48" spans="1:10" s="19" customFormat="1" x14ac:dyDescent="0.2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662.41513999999995</v>
      </c>
    </row>
    <row r="49" spans="1:10" s="19" customFormat="1" x14ac:dyDescent="0.2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1803.338894</v>
      </c>
    </row>
    <row r="50" spans="1:10" x14ac:dyDescent="0.2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28.319915000000002</v>
      </c>
    </row>
    <row r="51" spans="1:10" x14ac:dyDescent="0.2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2304.3555759999999</v>
      </c>
    </row>
    <row r="52" spans="1:10" ht="15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16237.042077</v>
      </c>
    </row>
    <row r="53" spans="1:10" ht="15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</row>
    <row r="54" spans="1:10" s="3" customFormat="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s="3" customFormat="1" ht="15.75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373106.03501464147</v>
      </c>
    </row>
    <row r="56" spans="1:10" s="3" customFormat="1" ht="15" x14ac:dyDescent="0.25">
      <c r="A56" s="24"/>
    </row>
    <row r="57" spans="1:10" s="3" customFormat="1" ht="15" x14ac:dyDescent="0.25">
      <c r="A57" s="24"/>
      <c r="B57" s="73"/>
      <c r="C57" s="73"/>
      <c r="D57" s="73"/>
      <c r="E57" s="73"/>
      <c r="F57" s="73"/>
      <c r="G57" s="73"/>
      <c r="H57" s="73"/>
      <c r="I57" s="73"/>
      <c r="J57" s="73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57"/>
      <c r="C59" s="57"/>
      <c r="D59" s="57"/>
      <c r="E59" s="57"/>
      <c r="F59" s="57"/>
      <c r="G59" s="57"/>
      <c r="H59" s="57"/>
      <c r="I59" s="57"/>
      <c r="J59" s="57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showGridLines="0" zoomScale="85" zoomScaleNormal="85" workbookViewId="0">
      <pane xSplit="1" ySplit="7" topLeftCell="B8" activePane="bottomRight" state="frozen"/>
      <selection activeCell="Z46" sqref="Z46"/>
      <selection pane="topRight" activeCell="Z46" sqref="Z46"/>
      <selection pane="bottomLeft" activeCell="Z46" sqref="Z46"/>
      <selection pane="bottomRight" activeCell="H48" sqref="H48"/>
    </sheetView>
  </sheetViews>
  <sheetFormatPr defaultColWidth="9" defaultRowHeight="14.25" x14ac:dyDescent="0.2"/>
  <cols>
    <col min="1" max="1" width="66" style="18" customWidth="1"/>
    <col min="2" max="10" width="11.875" style="50" customWidth="1"/>
    <col min="11" max="12" width="9" style="50"/>
    <col min="13" max="13" width="12" style="50" customWidth="1"/>
    <col min="14" max="16384" width="9" style="50"/>
  </cols>
  <sheetData>
    <row r="1" spans="1:11" s="74" customFormat="1" ht="18" x14ac:dyDescent="0.2">
      <c r="A1" s="84" t="s">
        <v>117</v>
      </c>
      <c r="B1" s="85"/>
      <c r="C1" s="86"/>
      <c r="D1" s="86"/>
      <c r="E1" s="86"/>
      <c r="F1" s="86"/>
      <c r="G1" s="86"/>
      <c r="H1" s="86"/>
      <c r="I1" s="86"/>
      <c r="J1" s="86"/>
    </row>
    <row r="2" spans="1:11" s="74" customFormat="1" ht="18" x14ac:dyDescent="0.2">
      <c r="A2" s="87" t="str">
        <f>+'Incomestatement-Y'!A2</f>
        <v>Q4 2024</v>
      </c>
      <c r="B2" s="86"/>
      <c r="C2" s="86"/>
      <c r="D2" s="86"/>
      <c r="E2" s="86"/>
      <c r="F2" s="86"/>
      <c r="G2" s="86"/>
      <c r="H2" s="86"/>
      <c r="I2" s="86"/>
      <c r="J2" s="86"/>
    </row>
    <row r="3" spans="1:11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1" ht="18" x14ac:dyDescent="0.2">
      <c r="A4" s="77" t="s">
        <v>4</v>
      </c>
    </row>
    <row r="5" spans="1:11" ht="15" x14ac:dyDescent="0.25">
      <c r="A5" s="60"/>
    </row>
    <row r="6" spans="1:11" ht="15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9">
        <v>2021</v>
      </c>
      <c r="H6" s="79">
        <v>2022</v>
      </c>
      <c r="I6" s="79">
        <v>2023</v>
      </c>
      <c r="J6" s="79">
        <v>2024</v>
      </c>
    </row>
    <row r="7" spans="1:11" s="28" customFormat="1" ht="15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  <c r="J7" s="34"/>
    </row>
    <row r="8" spans="1:11" x14ac:dyDescent="0.2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10989.987249</v>
      </c>
      <c r="K8" s="51"/>
    </row>
    <row r="9" spans="1:11" x14ac:dyDescent="0.2">
      <c r="A9" s="50" t="s">
        <v>100</v>
      </c>
      <c r="B9" s="51"/>
      <c r="F9" s="51"/>
      <c r="G9" s="51"/>
      <c r="H9" s="51"/>
      <c r="I9" s="51"/>
      <c r="J9" s="51"/>
    </row>
    <row r="10" spans="1:11" x14ac:dyDescent="0.2">
      <c r="A10" s="72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  <c r="J10" s="51">
        <v>-8638.6846910000022</v>
      </c>
      <c r="K10" s="51"/>
    </row>
    <row r="11" spans="1:11" x14ac:dyDescent="0.2">
      <c r="A11" s="72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  <c r="J11" s="51">
        <v>614.59620199999995</v>
      </c>
      <c r="K11" s="51"/>
    </row>
    <row r="12" spans="1:11" x14ac:dyDescent="0.2">
      <c r="A12" s="72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  <c r="J12" s="51">
        <v>5815.8896190000005</v>
      </c>
      <c r="K12" s="51"/>
    </row>
    <row r="13" spans="1:11" s="28" customFormat="1" ht="15" x14ac:dyDescent="0.25">
      <c r="A13" s="72" t="s">
        <v>124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530.92247400000133</v>
      </c>
      <c r="J13" s="51">
        <v>1063.5984429999996</v>
      </c>
      <c r="K13" s="51"/>
    </row>
    <row r="14" spans="1:11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</row>
    <row r="15" spans="1:11" ht="15" x14ac:dyDescent="0.25">
      <c r="A15" s="26" t="s">
        <v>37</v>
      </c>
      <c r="B15" s="32">
        <f>SUM(B8:B13)</f>
        <v>131.91800299999989</v>
      </c>
      <c r="C15" s="32">
        <f>SUM(C8:C13)</f>
        <v>343.6839999999998</v>
      </c>
      <c r="D15" s="32">
        <f>SUM(D8:D13)</f>
        <v>1016.6109999999999</v>
      </c>
      <c r="E15" s="32">
        <f>SUM(E8:E13)</f>
        <v>1136.4001470000003</v>
      </c>
      <c r="F15" s="32">
        <f>SUM(F8:F13)</f>
        <v>3595.2776289999997</v>
      </c>
      <c r="G15" s="32">
        <f>SUM(G8:G13)</f>
        <v>2760.8190000000027</v>
      </c>
      <c r="H15" s="32">
        <f>SUM(H8:H13)</f>
        <v>8514.5340000000033</v>
      </c>
      <c r="I15" s="32">
        <f>SUM(I8:I13)</f>
        <v>8800.5016940000078</v>
      </c>
      <c r="J15" s="32">
        <f>SUM(J8:J13)</f>
        <v>9845.3868219999968</v>
      </c>
    </row>
    <row r="16" spans="1:11" x14ac:dyDescent="0.2">
      <c r="A16" s="50"/>
      <c r="B16" s="51"/>
      <c r="C16" s="51"/>
      <c r="D16" s="51"/>
      <c r="E16" s="51"/>
      <c r="F16" s="51"/>
      <c r="G16" s="51"/>
      <c r="H16" s="51"/>
      <c r="I16" s="51"/>
      <c r="J16" s="51"/>
    </row>
    <row r="17" spans="1:11" ht="15" x14ac:dyDescent="0.2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s="28" customFormat="1" ht="15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-292.90500000000009</v>
      </c>
      <c r="J18" s="51">
        <v>-494.46489300000007</v>
      </c>
      <c r="K18" s="51"/>
    </row>
    <row r="19" spans="1:11" s="28" customFormat="1" ht="15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/>
    </row>
    <row r="20" spans="1:11" x14ac:dyDescent="0.2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-1024.4907240000011</v>
      </c>
      <c r="J20" s="51">
        <v>422.88078300000006</v>
      </c>
      <c r="K20" s="51"/>
    </row>
    <row r="21" spans="1:11" ht="15" x14ac:dyDescent="0.25">
      <c r="A21" s="28" t="s">
        <v>130</v>
      </c>
      <c r="B21" s="32">
        <f t="shared" ref="B21:H21" si="0">SUM(B15,B18:B20)</f>
        <v>163.82000299999987</v>
      </c>
      <c r="C21" s="32">
        <f t="shared" si="0"/>
        <v>350.56899999999979</v>
      </c>
      <c r="D21" s="32">
        <f t="shared" si="0"/>
        <v>545.24699999999984</v>
      </c>
      <c r="E21" s="32">
        <f t="shared" si="0"/>
        <v>1011.1161470000003</v>
      </c>
      <c r="F21" s="32">
        <f t="shared" si="0"/>
        <v>3117.2776289999997</v>
      </c>
      <c r="G21" s="32">
        <f t="shared" si="0"/>
        <v>6042.7990000000027</v>
      </c>
      <c r="H21" s="32">
        <f t="shared" si="0"/>
        <v>7464.5390000000034</v>
      </c>
      <c r="I21" s="32">
        <f>SUM(I15,I18:I20)</f>
        <v>7483.105970000006</v>
      </c>
      <c r="J21" s="32">
        <f>SUM(J15,J18:J20)</f>
        <v>9773.802711999997</v>
      </c>
      <c r="K21" s="32"/>
    </row>
    <row r="22" spans="1:11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</row>
    <row r="23" spans="1:11" x14ac:dyDescent="0.2">
      <c r="A23" s="50" t="s">
        <v>131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-4879.8052759999991</v>
      </c>
      <c r="J23" s="51">
        <v>-6106</v>
      </c>
      <c r="K23" s="51"/>
    </row>
    <row r="24" spans="1:11" x14ac:dyDescent="0.2">
      <c r="A24" s="50" t="s">
        <v>132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323.88400000000001</v>
      </c>
      <c r="J24" s="51">
        <v>204.738</v>
      </c>
      <c r="K24" s="51"/>
    </row>
    <row r="25" spans="1:11" x14ac:dyDescent="0.2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-999.69100000000003</v>
      </c>
      <c r="J25" s="51">
        <v>-551.59034899999995</v>
      </c>
      <c r="K25" s="51"/>
    </row>
    <row r="26" spans="1:11" ht="15" x14ac:dyDescent="0.25">
      <c r="A26" s="28" t="s">
        <v>98</v>
      </c>
      <c r="B26" s="32">
        <f t="shared" ref="B26:H26" si="1">SUM(B21:B25)</f>
        <v>158.63400299999986</v>
      </c>
      <c r="C26" s="32">
        <f t="shared" si="1"/>
        <v>333.0829999999998</v>
      </c>
      <c r="D26" s="32">
        <f t="shared" si="1"/>
        <v>396.12799999999982</v>
      </c>
      <c r="E26" s="32">
        <f t="shared" si="1"/>
        <v>906.50214700000026</v>
      </c>
      <c r="F26" s="32">
        <f t="shared" si="1"/>
        <v>1619.9746289999998</v>
      </c>
      <c r="G26" s="32">
        <f t="shared" si="1"/>
        <v>3540.075000000003</v>
      </c>
      <c r="H26" s="32">
        <f t="shared" si="1"/>
        <v>5107.1100000000033</v>
      </c>
      <c r="I26" s="32">
        <f>SUM(I21:I25)</f>
        <v>1927.4936940000068</v>
      </c>
      <c r="J26" s="32">
        <f>SUM(J21:J25)</f>
        <v>3320.9503629999967</v>
      </c>
      <c r="K26" s="32"/>
    </row>
    <row r="27" spans="1:11" x14ac:dyDescent="0.2">
      <c r="A27" s="50"/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x14ac:dyDescent="0.2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1" x14ac:dyDescent="0.2">
      <c r="A29" s="50" t="s">
        <v>134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-2837.1260000000002</v>
      </c>
      <c r="I29" s="51">
        <v>0</v>
      </c>
      <c r="J29" s="51">
        <v>0</v>
      </c>
    </row>
    <row r="30" spans="1:11" x14ac:dyDescent="0.2">
      <c r="A30" s="50" t="s">
        <v>156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-2131.8029999999999</v>
      </c>
      <c r="J30" s="51">
        <v>-538.31760299999996</v>
      </c>
    </row>
    <row r="31" spans="1:11" x14ac:dyDescent="0.2">
      <c r="A31" s="50" t="s">
        <v>151</v>
      </c>
      <c r="B31" s="51">
        <v>83.146000000000001</v>
      </c>
      <c r="C31" s="51">
        <v>285.39499999999998</v>
      </c>
      <c r="D31" s="51">
        <v>13.09</v>
      </c>
      <c r="E31" s="51">
        <v>3</v>
      </c>
      <c r="F31" s="51">
        <v>0</v>
      </c>
      <c r="G31" s="51">
        <v>1147.748</v>
      </c>
      <c r="H31" s="51">
        <v>661.02300000000002</v>
      </c>
      <c r="I31" s="51">
        <v>2702.5790000000002</v>
      </c>
      <c r="J31" s="51">
        <v>7067.9662663968002</v>
      </c>
    </row>
    <row r="32" spans="1:11" x14ac:dyDescent="0.2">
      <c r="A32" s="50" t="s">
        <v>152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1034.9716286031999</v>
      </c>
    </row>
    <row r="33" spans="1:10" x14ac:dyDescent="0.2">
      <c r="A33" s="50" t="s">
        <v>144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-5427.8919999999998</v>
      </c>
      <c r="H33" s="51">
        <v>-9568.2919999999995</v>
      </c>
      <c r="I33" s="51">
        <v>-7963.5330000000013</v>
      </c>
      <c r="J33" s="51">
        <v>-5182.0665170000002</v>
      </c>
    </row>
    <row r="34" spans="1:10" s="28" customFormat="1" ht="15" x14ac:dyDescent="0.25">
      <c r="A34" s="50" t="s">
        <v>145</v>
      </c>
      <c r="B34" s="51">
        <v>0</v>
      </c>
      <c r="C34" s="51">
        <v>0</v>
      </c>
      <c r="D34" s="51">
        <v>-547.01</v>
      </c>
      <c r="E34" s="51">
        <v>-535.36500000000001</v>
      </c>
      <c r="F34" s="51">
        <v>-1024.355</v>
      </c>
      <c r="G34" s="51">
        <v>-506.16300000000001</v>
      </c>
      <c r="H34" s="51">
        <v>-730.87000000000012</v>
      </c>
      <c r="I34" s="51">
        <v>320.42099999999999</v>
      </c>
      <c r="J34" s="51">
        <v>1.4319999999999999</v>
      </c>
    </row>
    <row r="35" spans="1:10" s="28" customFormat="1" ht="15" x14ac:dyDescent="0.25">
      <c r="A35" s="50" t="s">
        <v>146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-167.85599999999999</v>
      </c>
      <c r="I35" s="51">
        <v>-62.558</v>
      </c>
      <c r="J35" s="51">
        <v>-21.962632999999997</v>
      </c>
    </row>
    <row r="36" spans="1:10" s="28" customFormat="1" ht="15" x14ac:dyDescent="0.25">
      <c r="A36" s="50" t="s">
        <v>154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-61.677999999999997</v>
      </c>
      <c r="J36" s="51">
        <v>-55.745645000000003</v>
      </c>
    </row>
    <row r="37" spans="1:10" s="28" customFormat="1" ht="15" x14ac:dyDescent="0.25">
      <c r="A37" s="50" t="s">
        <v>129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710.65099999999995</v>
      </c>
      <c r="J37" s="51">
        <v>53.523300000000006</v>
      </c>
    </row>
    <row r="38" spans="1:10" s="28" customFormat="1" ht="15" x14ac:dyDescent="0.25">
      <c r="A38" s="50" t="s">
        <v>101</v>
      </c>
      <c r="B38" s="51">
        <v>10</v>
      </c>
      <c r="C38" s="51">
        <v>-210</v>
      </c>
      <c r="D38" s="51">
        <v>51.582000000000001</v>
      </c>
      <c r="E38" s="51">
        <v>-1103.8150000000001</v>
      </c>
      <c r="F38" s="51">
        <v>-253.471</v>
      </c>
      <c r="G38" s="51">
        <f>-5604.664</f>
        <v>-5604.6639999999998</v>
      </c>
      <c r="H38" s="51">
        <v>-4483.5060000000003</v>
      </c>
      <c r="I38" s="51">
        <v>-543.35799999999995</v>
      </c>
      <c r="J38" s="51">
        <v>126.57751199999998</v>
      </c>
    </row>
    <row r="39" spans="1:10" s="28" customFormat="1" ht="15" x14ac:dyDescent="0.25">
      <c r="A39" s="28" t="s">
        <v>109</v>
      </c>
      <c r="B39" s="32">
        <f>SUM(B29:B38)</f>
        <v>-2633.654</v>
      </c>
      <c r="C39" s="32">
        <f>SUM(C29:C38)</f>
        <v>-12704.984999999999</v>
      </c>
      <c r="D39" s="32">
        <f>SUM(D29:D38)</f>
        <v>-15740.684999999999</v>
      </c>
      <c r="E39" s="32">
        <f>SUM(E29:E38)</f>
        <v>-17983.18</v>
      </c>
      <c r="F39" s="32">
        <f>SUM(F29:F38)</f>
        <v>-16968.293000000001</v>
      </c>
      <c r="G39" s="32">
        <f>SUM(G29:G38)</f>
        <v>-109338.11500000001</v>
      </c>
      <c r="H39" s="32">
        <f>SUM(H29:H38)</f>
        <v>-28257.227000000003</v>
      </c>
      <c r="I39" s="32">
        <f>SUM(I29:I38)</f>
        <v>-7029.2790000000014</v>
      </c>
      <c r="J39" s="32">
        <f>SUM(J29:J38)</f>
        <v>2486.3783089999988</v>
      </c>
    </row>
    <row r="40" spans="1:10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</row>
    <row r="41" spans="1:10" s="28" customFormat="1" ht="15" x14ac:dyDescent="0.25">
      <c r="A41" s="34" t="s">
        <v>39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2">
      <c r="A42" s="50" t="s">
        <v>102</v>
      </c>
      <c r="B42" s="51">
        <v>2394.0050000000001</v>
      </c>
      <c r="C42" s="51">
        <v>4801.875</v>
      </c>
      <c r="D42" s="51">
        <v>5737.866</v>
      </c>
      <c r="E42" s="51">
        <v>0</v>
      </c>
      <c r="F42" s="51">
        <v>8024.4</v>
      </c>
      <c r="G42" s="51">
        <v>72879.879000000001</v>
      </c>
      <c r="H42" s="51">
        <v>48656.290999999997</v>
      </c>
      <c r="I42" s="51">
        <v>35263.55328</v>
      </c>
      <c r="J42" s="51">
        <v>34718.347115999997</v>
      </c>
    </row>
    <row r="43" spans="1:10" x14ac:dyDescent="0.2">
      <c r="A43" s="50" t="s">
        <v>103</v>
      </c>
      <c r="B43" s="51">
        <v>0</v>
      </c>
      <c r="C43" s="51">
        <v>0</v>
      </c>
      <c r="D43" s="51">
        <v>0</v>
      </c>
      <c r="E43" s="51">
        <v>-1735.5250000000001</v>
      </c>
      <c r="F43" s="51">
        <v>-5398.3909999999996</v>
      </c>
      <c r="G43" s="51">
        <v>-16581.757000000001</v>
      </c>
      <c r="H43" s="51">
        <v>-40270.417000000001</v>
      </c>
      <c r="I43" s="51">
        <v>-25584.369279999999</v>
      </c>
      <c r="J43" s="51">
        <v>-47220.631377999998</v>
      </c>
    </row>
    <row r="44" spans="1:10" x14ac:dyDescent="0.2">
      <c r="A44" s="50" t="s">
        <v>104</v>
      </c>
      <c r="B44" s="51">
        <v>-64.010000000000005</v>
      </c>
      <c r="C44" s="51">
        <v>-550.36400000000003</v>
      </c>
      <c r="D44" s="51">
        <v>-138.309</v>
      </c>
      <c r="E44" s="51">
        <v>-828.851</v>
      </c>
      <c r="F44" s="51">
        <v>-1827.704</v>
      </c>
      <c r="G44" s="51">
        <v>-4572</v>
      </c>
      <c r="H44" s="51">
        <v>-3228.8080000000009</v>
      </c>
      <c r="I44" s="51">
        <v>-5850.8430000000008</v>
      </c>
      <c r="J44" s="51">
        <v>0</v>
      </c>
    </row>
    <row r="45" spans="1:10" x14ac:dyDescent="0.2">
      <c r="A45" s="50" t="s">
        <v>136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7694</v>
      </c>
      <c r="I45" s="51">
        <v>3937</v>
      </c>
      <c r="J45" s="51">
        <v>0</v>
      </c>
    </row>
    <row r="46" spans="1:10" x14ac:dyDescent="0.2">
      <c r="A46" s="50" t="s">
        <v>118</v>
      </c>
      <c r="B46" s="51">
        <v>349.95100000000002</v>
      </c>
      <c r="C46" s="51">
        <v>8611.8469999999998</v>
      </c>
      <c r="D46" s="51">
        <v>11414.483</v>
      </c>
      <c r="E46" s="51">
        <v>13201.811</v>
      </c>
      <c r="F46" s="51">
        <v>12851.338</v>
      </c>
      <c r="G46" s="51">
        <v>44965.025000000001</v>
      </c>
      <c r="H46" s="51">
        <v>7635.2480250000026</v>
      </c>
      <c r="I46" s="51">
        <v>920.23799999999983</v>
      </c>
      <c r="J46" s="51">
        <v>0</v>
      </c>
    </row>
    <row r="47" spans="1:10" x14ac:dyDescent="0.2">
      <c r="A47" s="50" t="s">
        <v>105</v>
      </c>
      <c r="B47" s="51">
        <v>0</v>
      </c>
      <c r="C47" s="51">
        <v>0</v>
      </c>
      <c r="D47" s="51">
        <v>0</v>
      </c>
      <c r="E47" s="51">
        <v>8523.36</v>
      </c>
      <c r="F47" s="51">
        <v>5121.1379999999999</v>
      </c>
      <c r="G47" s="51">
        <v>20234.948</v>
      </c>
      <c r="H47" s="51">
        <v>0</v>
      </c>
      <c r="I47" s="51">
        <v>0</v>
      </c>
      <c r="J47" s="51">
        <v>5742.85</v>
      </c>
    </row>
    <row r="48" spans="1:10" x14ac:dyDescent="0.2">
      <c r="A48" s="50" t="s">
        <v>135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-7100.3590000000004</v>
      </c>
      <c r="I48" s="51">
        <v>-58.497</v>
      </c>
      <c r="J48" s="51">
        <v>-5759.024907</v>
      </c>
    </row>
    <row r="49" spans="1:10" s="59" customFormat="1" x14ac:dyDescent="0.2">
      <c r="A49" s="50" t="s">
        <v>106</v>
      </c>
      <c r="B49" s="51">
        <v>0</v>
      </c>
      <c r="C49" s="51">
        <v>0</v>
      </c>
      <c r="D49" s="51">
        <v>0</v>
      </c>
      <c r="E49" s="51">
        <v>-55.40184</v>
      </c>
      <c r="F49" s="51">
        <v>-69.007999999999996</v>
      </c>
      <c r="G49" s="51">
        <v>-405.72699999999998</v>
      </c>
      <c r="H49" s="51">
        <v>-959.8420000000001</v>
      </c>
      <c r="I49" s="51">
        <v>-840.68399999999997</v>
      </c>
      <c r="J49" s="51">
        <v>-1002.565575</v>
      </c>
    </row>
    <row r="50" spans="1:10" s="59" customFormat="1" x14ac:dyDescent="0.2">
      <c r="A50" s="50" t="s">
        <v>107</v>
      </c>
      <c r="B50" s="51">
        <v>0</v>
      </c>
      <c r="C50" s="51">
        <v>0</v>
      </c>
      <c r="D50" s="51">
        <v>-134.67500000000001</v>
      </c>
      <c r="E50" s="51">
        <v>-9.2580249999999964</v>
      </c>
      <c r="F50" s="51">
        <v>35.582999999999998</v>
      </c>
      <c r="G50" s="51">
        <v>-219.30500000000001</v>
      </c>
      <c r="H50" s="51">
        <v>-27.045999999999992</v>
      </c>
      <c r="I50" s="51">
        <v>-960.78700000000003</v>
      </c>
      <c r="J50" s="51">
        <v>163.550059</v>
      </c>
    </row>
    <row r="51" spans="1:10" ht="15" x14ac:dyDescent="0.25">
      <c r="A51" s="28" t="s">
        <v>108</v>
      </c>
      <c r="B51" s="32">
        <f t="shared" ref="B51:I51" si="2">SUM(B42:B50)</f>
        <v>2679.9459999999999</v>
      </c>
      <c r="C51" s="32">
        <f t="shared" si="2"/>
        <v>12863.358</v>
      </c>
      <c r="D51" s="32">
        <f t="shared" si="2"/>
        <v>16879.365000000002</v>
      </c>
      <c r="E51" s="32">
        <f t="shared" si="2"/>
        <v>19096.135135</v>
      </c>
      <c r="F51" s="32">
        <f t="shared" si="2"/>
        <v>18737.355999999996</v>
      </c>
      <c r="G51" s="32">
        <f t="shared" si="2"/>
        <v>116301.06300000001</v>
      </c>
      <c r="H51" s="32">
        <f t="shared" si="2"/>
        <v>12399.067024999998</v>
      </c>
      <c r="I51" s="32">
        <f t="shared" si="2"/>
        <v>6825.6109999999999</v>
      </c>
      <c r="J51" s="32">
        <f>SUM(J42:J50)</f>
        <v>-13357.474685000003</v>
      </c>
    </row>
    <row r="52" spans="1:10" ht="15" x14ac:dyDescent="0.25">
      <c r="A52" s="50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15" x14ac:dyDescent="0.25">
      <c r="A53" s="36" t="s">
        <v>112</v>
      </c>
      <c r="B53" s="36">
        <f>+B26+B39+B51</f>
        <v>204.92600299999958</v>
      </c>
      <c r="C53" s="36">
        <f>+C26+C39+C51</f>
        <v>491.45600000000195</v>
      </c>
      <c r="D53" s="36">
        <f>+D26+D39+D51</f>
        <v>1534.8080000000027</v>
      </c>
      <c r="E53" s="36">
        <f>+E26+E39+E51</f>
        <v>2019.4572819999994</v>
      </c>
      <c r="F53" s="36">
        <f>+F26+F39+F51</f>
        <v>3389.0376289999949</v>
      </c>
      <c r="G53" s="36">
        <f>+G26+G39+G51</f>
        <v>10503.023000000001</v>
      </c>
      <c r="H53" s="36">
        <f>+H26+H39+H51</f>
        <v>-10751.049975</v>
      </c>
      <c r="I53" s="36">
        <v>1723.8256940000056</v>
      </c>
      <c r="J53" s="36">
        <v>-7550.1460130000069</v>
      </c>
    </row>
    <row r="54" spans="1:10" ht="15" x14ac:dyDescent="0.25">
      <c r="A54" s="37" t="s">
        <v>111</v>
      </c>
      <c r="B54" s="37">
        <v>65.302000000000007</v>
      </c>
      <c r="C54" s="37">
        <v>270.22800000000001</v>
      </c>
      <c r="D54" s="37">
        <v>763.35</v>
      </c>
      <c r="E54" s="55">
        <v>2313.4690000000001</v>
      </c>
      <c r="F54" s="55">
        <v>4344.5929999999998</v>
      </c>
      <c r="G54" s="55">
        <v>7636</v>
      </c>
      <c r="H54" s="55">
        <v>19508.290000000015</v>
      </c>
      <c r="I54" s="55">
        <v>9385.4710250000171</v>
      </c>
      <c r="J54" s="55">
        <v>11275.528471000005</v>
      </c>
    </row>
    <row r="55" spans="1:10" ht="15" x14ac:dyDescent="0.25">
      <c r="A55" s="36" t="s">
        <v>113</v>
      </c>
      <c r="B55" s="36">
        <v>0</v>
      </c>
      <c r="C55" s="36">
        <v>1.6659999999999999</v>
      </c>
      <c r="D55" s="36">
        <v>15.310565045999954</v>
      </c>
      <c r="E55" s="54">
        <v>12.784000000000001</v>
      </c>
      <c r="F55" s="54">
        <v>-97.694000000000003</v>
      </c>
      <c r="G55" s="54">
        <v>1369</v>
      </c>
      <c r="H55" s="54">
        <v>628.23099999999999</v>
      </c>
      <c r="I55" s="54">
        <v>168.17700000000002</v>
      </c>
      <c r="J55" s="54">
        <v>-78.205939999999998</v>
      </c>
    </row>
    <row r="56" spans="1:10" ht="15" x14ac:dyDescent="0.2">
      <c r="A56" s="38" t="s">
        <v>114</v>
      </c>
      <c r="B56" s="38">
        <v>270.22800000000001</v>
      </c>
      <c r="C56" s="38">
        <v>763.35</v>
      </c>
      <c r="D56" s="38">
        <v>2313.4690000000001</v>
      </c>
      <c r="E56" s="56">
        <v>4344.5929999999998</v>
      </c>
      <c r="F56" s="56">
        <v>7636.2479999999996</v>
      </c>
      <c r="G56" s="56">
        <v>19508.290000000015</v>
      </c>
      <c r="H56" s="56">
        <v>9385.4710250000171</v>
      </c>
      <c r="I56" s="56">
        <v>11275.648788</v>
      </c>
      <c r="J56" s="56">
        <v>3647.1765179999984</v>
      </c>
    </row>
    <row r="57" spans="1:10" x14ac:dyDescent="0.2">
      <c r="B57" s="92"/>
      <c r="E57" s="51"/>
      <c r="F57" s="51"/>
      <c r="G57" s="51"/>
      <c r="H57" s="51"/>
      <c r="I57" s="51"/>
      <c r="J57" s="51"/>
    </row>
    <row r="58" spans="1:10" x14ac:dyDescent="0.2">
      <c r="B58" s="93"/>
      <c r="C58" s="93"/>
      <c r="D58" s="93"/>
      <c r="E58" s="93"/>
      <c r="F58" s="51"/>
      <c r="G58" s="93"/>
      <c r="H58" s="93"/>
      <c r="I58" s="93"/>
      <c r="J58" s="93"/>
    </row>
    <row r="59" spans="1:10" x14ac:dyDescent="0.2">
      <c r="B59" s="51"/>
      <c r="C59" s="51"/>
      <c r="D59" s="51"/>
      <c r="E59" s="51"/>
      <c r="F59" s="51"/>
      <c r="G59" s="51"/>
      <c r="H59" s="51"/>
      <c r="I59" s="51"/>
      <c r="J59" s="51"/>
    </row>
    <row r="60" spans="1:10" x14ac:dyDescent="0.2">
      <c r="B60" s="51"/>
      <c r="C60" s="51"/>
      <c r="D60" s="51"/>
      <c r="E60" s="51"/>
      <c r="F60" s="51"/>
      <c r="G60" s="51"/>
      <c r="H60" s="51"/>
      <c r="I60" s="51"/>
      <c r="J60" s="51"/>
    </row>
    <row r="61" spans="1:10" x14ac:dyDescent="0.2">
      <c r="B61" s="51"/>
      <c r="C61" s="51"/>
      <c r="D61" s="51"/>
      <c r="E61" s="51"/>
      <c r="F61" s="51"/>
      <c r="G61" s="51"/>
      <c r="H61" s="51"/>
      <c r="I61" s="51"/>
      <c r="J61" s="51"/>
    </row>
    <row r="62" spans="1:10" x14ac:dyDescent="0.2">
      <c r="B62" s="51"/>
      <c r="C62" s="51"/>
      <c r="D62" s="51"/>
      <c r="E62" s="51"/>
      <c r="F62" s="51"/>
      <c r="G62" s="51"/>
      <c r="H62" s="51"/>
      <c r="I62" s="51"/>
      <c r="J62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41"/>
  <sheetViews>
    <sheetView showGridLines="0" zoomScale="85" zoomScaleNormal="85" workbookViewId="0">
      <pane xSplit="5" ySplit="6" topLeftCell="W15" activePane="bottomRight" state="frozen"/>
      <selection activeCell="Z46" sqref="Z46"/>
      <selection pane="topRight" activeCell="Z46" sqref="Z46"/>
      <selection pane="bottomLeft" activeCell="Z46" sqref="Z46"/>
      <selection pane="bottomRight" activeCell="AK29" sqref="AK29"/>
    </sheetView>
  </sheetViews>
  <sheetFormatPr defaultColWidth="9" defaultRowHeight="14.25" outlineLevelCol="1" x14ac:dyDescent="0.2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37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s="89" customFormat="1" ht="17.649999999999999" customHeight="1" x14ac:dyDescent="0.3">
      <c r="A2" s="87" t="str">
        <f>+'Incomestatement-Y'!A2</f>
        <v>Q4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3" spans="1:37" s="74" customFormat="1" x14ac:dyDescent="0.2">
      <c r="A3" s="75"/>
      <c r="B3" s="76"/>
      <c r="C3" s="76"/>
      <c r="D3" s="76"/>
      <c r="E3" s="76"/>
      <c r="F3" s="76"/>
      <c r="G3" s="76"/>
    </row>
    <row r="4" spans="1:37" ht="18" x14ac:dyDescent="0.2">
      <c r="A4" s="77" t="s">
        <v>1</v>
      </c>
    </row>
    <row r="5" spans="1:37" ht="15" x14ac:dyDescent="0.25">
      <c r="A5" s="60"/>
    </row>
    <row r="6" spans="1:37" s="65" customFormat="1" ht="15" x14ac:dyDescent="0.25">
      <c r="A6" s="61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40</v>
      </c>
      <c r="N6" s="63" t="s">
        <v>41</v>
      </c>
      <c r="O6" s="63" t="s">
        <v>42</v>
      </c>
      <c r="P6" s="63" t="s">
        <v>43</v>
      </c>
      <c r="Q6" s="63" t="s">
        <v>44</v>
      </c>
      <c r="R6" s="63" t="s">
        <v>46</v>
      </c>
      <c r="S6" s="63" t="s">
        <v>47</v>
      </c>
      <c r="T6" s="63" t="s">
        <v>48</v>
      </c>
      <c r="U6" s="63" t="s">
        <v>50</v>
      </c>
      <c r="V6" s="63" t="s">
        <v>52</v>
      </c>
      <c r="W6" s="63" t="s">
        <v>53</v>
      </c>
      <c r="X6" s="63" t="s">
        <v>54</v>
      </c>
      <c r="Y6" s="63" t="s">
        <v>125</v>
      </c>
      <c r="Z6" s="63" t="s">
        <v>126</v>
      </c>
      <c r="AA6" s="63" t="s">
        <v>128</v>
      </c>
      <c r="AB6" s="63" t="s">
        <v>133</v>
      </c>
      <c r="AC6" s="63" t="s">
        <v>137</v>
      </c>
      <c r="AD6" s="63" t="s">
        <v>139</v>
      </c>
      <c r="AE6" s="63" t="s">
        <v>141</v>
      </c>
      <c r="AF6" s="63" t="s">
        <v>142</v>
      </c>
      <c r="AG6" s="63" t="s">
        <v>147</v>
      </c>
      <c r="AH6" s="63" t="s">
        <v>148</v>
      </c>
      <c r="AI6" s="63" t="s">
        <v>149</v>
      </c>
      <c r="AJ6" s="63" t="s">
        <v>150</v>
      </c>
      <c r="AK6" s="63" t="s">
        <v>155</v>
      </c>
    </row>
    <row r="7" spans="1:37" x14ac:dyDescent="0.2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  <c r="AJ7" s="29">
        <v>4012.0404369999997</v>
      </c>
      <c r="AK7" s="29">
        <v>4075.9781440000006</v>
      </c>
    </row>
    <row r="8" spans="1:37" x14ac:dyDescent="0.2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  <c r="AJ8" s="29">
        <v>340.04930900000011</v>
      </c>
      <c r="AK8" s="29">
        <v>471.23221699999999</v>
      </c>
    </row>
    <row r="9" spans="1:37" s="28" customFormat="1" ht="15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  <c r="AJ9" s="29">
        <v>-1418.6099359999994</v>
      </c>
      <c r="AK9" s="29">
        <v>-1679.2300840000007</v>
      </c>
    </row>
    <row r="10" spans="1:37" ht="1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  <c r="AJ10" s="30">
        <v>2933.4798100000003</v>
      </c>
      <c r="AK10" s="30">
        <v>2867.9802769999997</v>
      </c>
    </row>
    <row r="11" spans="1:37" ht="1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7" x14ac:dyDescent="0.2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  <c r="AJ12" s="29">
        <v>-206.62733399999996</v>
      </c>
      <c r="AK12" s="29">
        <v>-257.0165780000001</v>
      </c>
    </row>
    <row r="13" spans="1:37" x14ac:dyDescent="0.2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  <c r="AH13" s="29">
        <v>35.617285000000003</v>
      </c>
      <c r="AI13" s="29">
        <v>15.297545</v>
      </c>
      <c r="AJ13" s="29">
        <v>29.012967999999994</v>
      </c>
      <c r="AK13" s="29">
        <v>17.003026000000006</v>
      </c>
    </row>
    <row r="14" spans="1:37" x14ac:dyDescent="0.2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  <c r="AH14" s="29">
        <v>-110.995665</v>
      </c>
      <c r="AI14" s="29">
        <v>-109.81660500000001</v>
      </c>
      <c r="AJ14" s="29">
        <v>-147.81639300000001</v>
      </c>
      <c r="AK14" s="29">
        <v>-210.520466</v>
      </c>
    </row>
    <row r="15" spans="1:37" ht="28.5" x14ac:dyDescent="0.2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  <c r="AH15" s="29">
        <v>206.222509</v>
      </c>
      <c r="AI15" s="29">
        <v>637.94594000000006</v>
      </c>
      <c r="AJ15" s="29">
        <v>473.6296420000001</v>
      </c>
      <c r="AK15" s="29">
        <v>364.30135899999982</v>
      </c>
    </row>
    <row r="16" spans="1:37" ht="30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  <c r="AH16" s="31">
        <v>2498.3365300000005</v>
      </c>
      <c r="AI16" s="31">
        <v>3150.2010159999995</v>
      </c>
      <c r="AJ16" s="31">
        <v>3081.6786930000007</v>
      </c>
      <c r="AK16" s="31">
        <v>2781.7476179999994</v>
      </c>
    </row>
    <row r="17" spans="1:37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s="28" customFormat="1" ht="29.25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  <c r="AH18" s="29">
        <v>2486.8690120000001</v>
      </c>
      <c r="AI18" s="29">
        <v>1248.7391579999999</v>
      </c>
      <c r="AJ18" s="29">
        <v>2587.8391900000001</v>
      </c>
      <c r="AK18" s="29">
        <v>2315.2373310000003</v>
      </c>
    </row>
    <row r="19" spans="1:37" ht="15" x14ac:dyDescent="0.25">
      <c r="A19" s="71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6">
        <v>-2.1302555463756323</v>
      </c>
      <c r="Z19" s="96">
        <v>-13.162718938148499</v>
      </c>
      <c r="AA19" s="96">
        <v>-6.0784127073298695</v>
      </c>
      <c r="AB19" s="96">
        <v>-16.257958189724683</v>
      </c>
      <c r="AC19" s="96">
        <v>437.3271381614183</v>
      </c>
      <c r="AD19" s="96">
        <v>19.760385926983119</v>
      </c>
      <c r="AE19" s="96">
        <v>-5.4910449269831183</v>
      </c>
      <c r="AF19" s="96">
        <v>18.067134999999997</v>
      </c>
      <c r="AG19" s="96">
        <v>-7.520590999999996</v>
      </c>
      <c r="AH19" s="96">
        <v>-357.04541999999998</v>
      </c>
      <c r="AI19" s="96">
        <v>-382.79990500000002</v>
      </c>
      <c r="AJ19" s="96">
        <v>18.845551999999998</v>
      </c>
      <c r="AK19" s="96">
        <v>13.898148999999989</v>
      </c>
    </row>
    <row r="20" spans="1:37" ht="15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  <c r="AH20" s="31">
        <v>4628.1601220000002</v>
      </c>
      <c r="AI20" s="31">
        <v>4016.1402689999995</v>
      </c>
      <c r="AJ20" s="31">
        <v>5688.3634350000002</v>
      </c>
      <c r="AK20" s="31">
        <v>5110.8830979999993</v>
      </c>
    </row>
    <row r="21" spans="1:37" ht="15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7" ht="28.5" x14ac:dyDescent="0.2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  <c r="AH22" s="29">
        <v>186.83658199999999</v>
      </c>
      <c r="AI22" s="29">
        <v>-91.677505999999994</v>
      </c>
      <c r="AJ22" s="29">
        <v>-175.08544599999999</v>
      </c>
      <c r="AK22" s="29">
        <v>21.464195000000004</v>
      </c>
    </row>
    <row r="23" spans="1:37" x14ac:dyDescent="0.2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</row>
    <row r="24" spans="1:37" x14ac:dyDescent="0.2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  <c r="AH24" s="29">
        <v>85.136159000000006</v>
      </c>
      <c r="AI24" s="29">
        <v>36.374221999999989</v>
      </c>
      <c r="AJ24" s="29">
        <v>55.792329999999993</v>
      </c>
      <c r="AK24" s="29">
        <v>29.553046000000023</v>
      </c>
    </row>
    <row r="25" spans="1:37" ht="29.45" customHeight="1" x14ac:dyDescent="0.2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  <c r="AH25" s="29">
        <v>-1420.3439169999999</v>
      </c>
      <c r="AI25" s="29">
        <v>-1476.1252580000003</v>
      </c>
      <c r="AJ25" s="29">
        <v>-1550.5407989999994</v>
      </c>
      <c r="AK25" s="29">
        <v>-1576.3406170000007</v>
      </c>
    </row>
    <row r="26" spans="1:37" x14ac:dyDescent="0.2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2">
        <v>-85.034999999999997</v>
      </c>
      <c r="O26" s="62">
        <v>-216.358</v>
      </c>
      <c r="P26" s="62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  <c r="AH26" s="51">
        <v>-2338.3322840000001</v>
      </c>
      <c r="AI26" s="51">
        <v>876.55823600000008</v>
      </c>
      <c r="AJ26" s="51">
        <v>310.3107950000001</v>
      </c>
      <c r="AK26" s="51">
        <v>-621.10459600000013</v>
      </c>
    </row>
    <row r="27" spans="1:37" ht="28.5" x14ac:dyDescent="0.2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  <c r="AH27" s="29">
        <v>199.473904</v>
      </c>
      <c r="AI27" s="29">
        <v>-189.490173</v>
      </c>
      <c r="AJ27" s="29">
        <v>-992.71990400000004</v>
      </c>
      <c r="AK27" s="29">
        <v>368.13997100000006</v>
      </c>
    </row>
    <row r="28" spans="1:37" x14ac:dyDescent="0.2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  <c r="AH28" s="51">
        <v>-20.670762</v>
      </c>
      <c r="AI28" s="51">
        <v>-36.336546000000006</v>
      </c>
      <c r="AJ28" s="51">
        <v>-12.785339999999994</v>
      </c>
      <c r="AK28" s="51">
        <v>-121.645967</v>
      </c>
    </row>
    <row r="29" spans="1:37" ht="15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  <c r="AH29" s="30">
        <v>1320.2598039999996</v>
      </c>
      <c r="AI29" s="30">
        <v>3135.4432439999987</v>
      </c>
      <c r="AJ29" s="30">
        <v>3323.3350710000013</v>
      </c>
      <c r="AK29" s="30">
        <v>3210.9491299999981</v>
      </c>
    </row>
    <row r="30" spans="1:37" ht="15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x14ac:dyDescent="0.2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  <c r="AH31" s="29">
        <v>-275.29574500000001</v>
      </c>
      <c r="AI31" s="29">
        <v>-318.44530399999996</v>
      </c>
      <c r="AJ31" s="29">
        <v>-153.62445600000001</v>
      </c>
      <c r="AK31" s="29">
        <v>-196.713977</v>
      </c>
    </row>
    <row r="32" spans="1:37" x14ac:dyDescent="0.2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  <c r="AH32" s="29">
        <v>160.42661899999999</v>
      </c>
      <c r="AI32" s="29">
        <v>-741.30155500000001</v>
      </c>
      <c r="AJ32" s="29">
        <v>-747.87353500000006</v>
      </c>
      <c r="AK32" s="29">
        <v>-516.9738789999999</v>
      </c>
    </row>
    <row r="33" spans="1:37" ht="15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30">
        <v>-2376.4430919999977</v>
      </c>
      <c r="AH33" s="30">
        <v>1205.3906779999995</v>
      </c>
      <c r="AI33" s="30">
        <v>2075.6963849999988</v>
      </c>
      <c r="AJ33" s="30">
        <v>2421.8370800000012</v>
      </c>
      <c r="AK33" s="30">
        <v>2497.2612739999986</v>
      </c>
    </row>
    <row r="34" spans="1:37" ht="15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x14ac:dyDescent="0.2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  <c r="AH35" s="29">
        <v>4112.084836002</v>
      </c>
      <c r="AI35" s="29">
        <v>-1537</v>
      </c>
      <c r="AJ35" s="29">
        <v>-980.02292746865305</v>
      </c>
      <c r="AK35" s="29">
        <v>1851.9296696571341</v>
      </c>
    </row>
    <row r="36" spans="1:37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  <c r="AH36" s="30">
        <v>5317.4755140019997</v>
      </c>
      <c r="AI36" s="30">
        <v>539</v>
      </c>
      <c r="AJ36" s="30">
        <v>1441.8141525313481</v>
      </c>
      <c r="AK36" s="30">
        <v>4349.1909436571332</v>
      </c>
    </row>
    <row r="37" spans="1:37" ht="15" x14ac:dyDescent="0.25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52"/>
      <c r="M37" s="5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52"/>
      <c r="AK37" s="52"/>
    </row>
    <row r="38" spans="1:37" ht="1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J38" s="51"/>
      <c r="AK38" s="51"/>
    </row>
    <row r="39" spans="1:37" x14ac:dyDescent="0.2">
      <c r="AJ39" s="51"/>
      <c r="AK39" s="51"/>
    </row>
    <row r="41" spans="1:37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 x14ac:dyDescent="0.3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63"/>
  <sheetViews>
    <sheetView showGridLines="0" zoomScale="85" zoomScaleNormal="85" workbookViewId="0">
      <pane xSplit="5" ySplit="6" topLeftCell="S15" activePane="bottomRight" state="frozen"/>
      <selection activeCell="Z46" sqref="Z46"/>
      <selection pane="topRight" activeCell="Z46" sqref="Z46"/>
      <selection pane="bottomLeft" activeCell="Z46" sqref="Z46"/>
      <selection pane="bottomRight" activeCell="A8" sqref="A8"/>
    </sheetView>
  </sheetViews>
  <sheetFormatPr defaultColWidth="9" defaultRowHeight="14.25" outlineLevelCol="1" x14ac:dyDescent="0.2"/>
  <cols>
    <col min="1" max="1" width="52" style="16" customWidth="1"/>
    <col min="2" max="5" width="11.375" style="1" hidden="1" customWidth="1" outlineLevel="1"/>
    <col min="6" max="6" width="11.375" style="1" customWidth="1" collapsed="1"/>
    <col min="7" max="11" width="11.375" style="1" customWidth="1"/>
    <col min="12" max="13" width="9.5" style="1" customWidth="1"/>
    <col min="14" max="20" width="11.375" style="1" customWidth="1"/>
    <col min="21" max="21" width="10.625" style="1" customWidth="1"/>
    <col min="22" max="34" width="11.25" style="1" customWidth="1"/>
    <col min="35" max="16384" width="9" style="1"/>
  </cols>
  <sheetData>
    <row r="1" spans="1:37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s="89" customFormat="1" ht="17.649999999999999" customHeight="1" x14ac:dyDescent="0.3">
      <c r="A2" s="87" t="str">
        <f>+'Incomestatement-Y'!A2</f>
        <v>Q4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3" spans="1:37" s="74" customFormat="1" x14ac:dyDescent="0.2">
      <c r="A3" s="75"/>
      <c r="B3" s="76"/>
      <c r="C3" s="76"/>
      <c r="D3" s="76"/>
      <c r="E3" s="76"/>
      <c r="F3" s="76"/>
      <c r="G3" s="76"/>
    </row>
    <row r="4" spans="1:37" ht="18" x14ac:dyDescent="0.2">
      <c r="A4" s="77" t="s">
        <v>3</v>
      </c>
    </row>
    <row r="5" spans="1:37" x14ac:dyDescent="0.2">
      <c r="A5" s="18"/>
    </row>
    <row r="6" spans="1:37" ht="15" x14ac:dyDescent="0.25">
      <c r="A6" s="8" t="s">
        <v>2</v>
      </c>
      <c r="B6" s="91" t="s">
        <v>5</v>
      </c>
      <c r="C6" s="91" t="s">
        <v>8</v>
      </c>
      <c r="D6" s="91" t="s">
        <v>7</v>
      </c>
      <c r="E6" s="91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147</v>
      </c>
      <c r="AH6" s="8" t="s">
        <v>148</v>
      </c>
      <c r="AI6" s="63" t="s">
        <v>149</v>
      </c>
      <c r="AJ6" s="63" t="s">
        <v>150</v>
      </c>
      <c r="AK6" s="63" t="str">
        <f>'Incomestatement-Q'!$AK$6</f>
        <v>2024 Q4</v>
      </c>
    </row>
    <row r="7" spans="1:37" s="3" customFormat="1" ht="15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7" s="3" customFormat="1" ht="15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7" x14ac:dyDescent="0.2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  <c r="AJ9" s="33">
        <v>330400.07898599998</v>
      </c>
      <c r="AK9" s="33">
        <v>333727.94999300002</v>
      </c>
    </row>
    <row r="10" spans="1:37" s="19" customFormat="1" x14ac:dyDescent="0.2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  <c r="AJ10" s="33">
        <v>18852.592083</v>
      </c>
      <c r="AK10" s="33">
        <v>19001.569783999999</v>
      </c>
    </row>
    <row r="11" spans="1:37" x14ac:dyDescent="0.2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  <c r="AJ11" s="33">
        <v>309.75146999999998</v>
      </c>
      <c r="AK11" s="33">
        <v>293.31095399999998</v>
      </c>
    </row>
    <row r="12" spans="1:37" x14ac:dyDescent="0.2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  <c r="AJ12" s="33">
        <v>8734.8334400000003</v>
      </c>
      <c r="AK12" s="33">
        <v>8846.6028439999991</v>
      </c>
    </row>
    <row r="13" spans="1:37" x14ac:dyDescent="0.2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</row>
    <row r="14" spans="1:37" x14ac:dyDescent="0.2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  <c r="AJ14" s="33">
        <v>10.208830000000001</v>
      </c>
      <c r="AK14" s="33">
        <v>57.277481000000002</v>
      </c>
    </row>
    <row r="15" spans="1:37" x14ac:dyDescent="0.2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  <c r="AJ15" s="33">
        <v>831.09184300000004</v>
      </c>
      <c r="AK15" s="33">
        <v>818.621352</v>
      </c>
    </row>
    <row r="16" spans="1:37" x14ac:dyDescent="0.2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  <c r="AJ16" s="33">
        <v>1074.154992</v>
      </c>
      <c r="AK16" s="33">
        <v>952.06861200000014</v>
      </c>
    </row>
    <row r="17" spans="1:37" ht="15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  <c r="AJ17" s="39">
        <v>360212.71164400002</v>
      </c>
      <c r="AK17" s="39">
        <v>363697.40101999993</v>
      </c>
    </row>
    <row r="18" spans="1:37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7" x14ac:dyDescent="0.2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7" s="3" customFormat="1" ht="15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  <c r="AJ20" s="33">
        <v>500.79387600000001</v>
      </c>
      <c r="AK20" s="33">
        <v>895.63703699999996</v>
      </c>
    </row>
    <row r="21" spans="1:37" s="3" customFormat="1" ht="15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  <c r="AJ21" s="33">
        <v>384.98720100000003</v>
      </c>
      <c r="AK21" s="33">
        <v>238.14154300000001</v>
      </c>
    </row>
    <row r="22" spans="1:37" s="3" customFormat="1" ht="15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  <c r="AJ22" s="33">
        <v>1694.798914</v>
      </c>
      <c r="AK22" s="33">
        <v>1597.576517</v>
      </c>
    </row>
    <row r="23" spans="1:37" s="3" customFormat="1" ht="15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  <c r="AJ23" s="33">
        <v>31.052067999999998</v>
      </c>
      <c r="AK23" s="33">
        <v>8.1604310000000009</v>
      </c>
    </row>
    <row r="24" spans="1:37" x14ac:dyDescent="0.2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  <c r="AJ24" s="33">
        <v>1121.7694059999999</v>
      </c>
      <c r="AK24" s="33">
        <v>859.27294300000005</v>
      </c>
    </row>
    <row r="25" spans="1:37" x14ac:dyDescent="0.2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  <c r="AJ25" s="33">
        <v>14418.916725999999</v>
      </c>
      <c r="AK25" s="33">
        <v>3647.1121750000002</v>
      </c>
    </row>
    <row r="26" spans="1:37" x14ac:dyDescent="0.2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  <c r="AJ26" s="33">
        <v>1370.784625</v>
      </c>
      <c r="AK26" s="33">
        <v>2162.7340479999998</v>
      </c>
    </row>
    <row r="27" spans="1:37" s="3" customFormat="1" ht="15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  <c r="AJ27" s="45">
        <v>19523.102815999999</v>
      </c>
      <c r="AK27" s="45">
        <v>9408.6346940000003</v>
      </c>
    </row>
    <row r="28" spans="1:37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x14ac:dyDescent="0.2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1:37" ht="15.75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  <c r="AJ30" s="47">
        <v>379735.81446000002</v>
      </c>
      <c r="AK30" s="47">
        <v>373106.03571399994</v>
      </c>
    </row>
    <row r="31" spans="1:37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7" s="3" customFormat="1" ht="15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7" s="3" customFormat="1" ht="1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7" x14ac:dyDescent="0.2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  <c r="AJ34" s="33">
        <v>155339.63740497836</v>
      </c>
      <c r="AK34" s="33">
        <v>159484.6794116415</v>
      </c>
    </row>
    <row r="35" spans="1:37" ht="1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7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x14ac:dyDescent="0.2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 x14ac:dyDescent="0.2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  <c r="AJ38" s="33">
        <v>172770.89905000001</v>
      </c>
      <c r="AK38" s="33">
        <v>172912.38444200001</v>
      </c>
    </row>
    <row r="39" spans="1:37" x14ac:dyDescent="0.2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  <c r="AJ39" s="33">
        <v>1286.5669370000001</v>
      </c>
      <c r="AK39" s="33">
        <v>1296.838375</v>
      </c>
    </row>
    <row r="40" spans="1:37" x14ac:dyDescent="0.2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  <c r="AJ40" s="33">
        <v>972.86349700000005</v>
      </c>
      <c r="AK40" s="33">
        <v>632.40160000000003</v>
      </c>
    </row>
    <row r="41" spans="1:37" x14ac:dyDescent="0.2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  <c r="AJ41" s="33">
        <v>20034.880280000001</v>
      </c>
      <c r="AK41" s="33">
        <v>20668.059033000001</v>
      </c>
    </row>
    <row r="42" spans="1:37" s="3" customFormat="1" ht="15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</row>
    <row r="43" spans="1:37" s="3" customFormat="1" ht="15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  <c r="AJ43" s="33">
        <v>1666.5369370000001</v>
      </c>
      <c r="AK43" s="33">
        <v>1874.6300759999999</v>
      </c>
    </row>
    <row r="44" spans="1:37" s="3" customFormat="1" ht="15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  <c r="AJ44" s="39">
        <v>196731.74670100003</v>
      </c>
      <c r="AK44" s="39">
        <v>197384.31352600001</v>
      </c>
    </row>
    <row r="45" spans="1:37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</row>
    <row r="47" spans="1:37" x14ac:dyDescent="0.2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  <c r="AJ47" s="33">
        <v>23431.785157999999</v>
      </c>
      <c r="AK47" s="33">
        <v>11379.467825</v>
      </c>
    </row>
    <row r="48" spans="1:37" x14ac:dyDescent="0.2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  <c r="AJ48" s="33">
        <v>70.489326000000005</v>
      </c>
      <c r="AK48" s="33">
        <v>59.144727000000003</v>
      </c>
    </row>
    <row r="49" spans="1:37" s="19" customFormat="1" x14ac:dyDescent="0.2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  <c r="AJ49" s="33">
        <v>494.26797699999997</v>
      </c>
      <c r="AK49" s="33">
        <v>662.41513999999995</v>
      </c>
    </row>
    <row r="50" spans="1:37" s="19" customFormat="1" x14ac:dyDescent="0.2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  <c r="AJ50" s="33">
        <v>1383.239335</v>
      </c>
      <c r="AK50" s="33">
        <v>1803.338894</v>
      </c>
    </row>
    <row r="51" spans="1:37" x14ac:dyDescent="0.2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  <c r="AJ51" s="33">
        <v>27.646494000000001</v>
      </c>
      <c r="AK51" s="33">
        <v>28.319915000000002</v>
      </c>
    </row>
    <row r="52" spans="1:37" x14ac:dyDescent="0.2">
      <c r="A52" s="50" t="s">
        <v>120</v>
      </c>
      <c r="B52" s="33">
        <v>96.572000000000003</v>
      </c>
      <c r="C52" s="33">
        <v>114.28400000000001</v>
      </c>
      <c r="D52" s="33">
        <v>189.006</v>
      </c>
      <c r="E52" s="33">
        <v>211.45099999999999</v>
      </c>
      <c r="F52" s="33">
        <v>153.96299999999999</v>
      </c>
      <c r="G52" s="33">
        <v>135.18600000000001</v>
      </c>
      <c r="H52" s="33">
        <v>129.874</v>
      </c>
      <c r="I52" s="33">
        <v>248.78899999999999</v>
      </c>
      <c r="J52" s="33">
        <v>282.67200000000003</v>
      </c>
      <c r="K52" s="33">
        <v>390.33300000000003</v>
      </c>
      <c r="L52" s="51">
        <v>303.113</v>
      </c>
      <c r="M52" s="51">
        <v>375.32400000000001</v>
      </c>
      <c r="N52" s="33">
        <v>398.81099999999998</v>
      </c>
      <c r="O52" s="33">
        <v>371.32600000000002</v>
      </c>
      <c r="P52" s="33">
        <v>449.38283399999995</v>
      </c>
      <c r="Q52" s="33">
        <v>520.938446</v>
      </c>
      <c r="R52" s="33">
        <v>643.90502700000002</v>
      </c>
      <c r="S52" s="33">
        <v>761.09144500000002</v>
      </c>
      <c r="T52" s="33">
        <v>757.08427300000005</v>
      </c>
      <c r="U52" s="33">
        <v>853.13639499999999</v>
      </c>
      <c r="V52" s="33">
        <v>812.083348</v>
      </c>
      <c r="W52" s="33">
        <v>671.08753400000001</v>
      </c>
      <c r="X52" s="33">
        <v>1106.100733</v>
      </c>
      <c r="Y52" s="33">
        <v>1862.913515</v>
      </c>
      <c r="Z52" s="33">
        <v>2271.057397</v>
      </c>
      <c r="AA52" s="33">
        <v>2348.8785440000001</v>
      </c>
      <c r="AB52" s="33">
        <v>2817.8178469999998</v>
      </c>
      <c r="AC52" s="33">
        <v>2758.4031479999999</v>
      </c>
      <c r="AD52" s="33">
        <v>2972.9435309999999</v>
      </c>
      <c r="AE52" s="33">
        <v>2623.8356659999999</v>
      </c>
      <c r="AF52" s="33">
        <v>2718.8961199999999</v>
      </c>
      <c r="AG52" s="33">
        <v>2721.2094590000002</v>
      </c>
      <c r="AH52" s="33">
        <v>2444.3422860000001</v>
      </c>
      <c r="AI52" s="33">
        <v>2327.6047709999998</v>
      </c>
      <c r="AJ52" s="33">
        <v>2257.0012860000002</v>
      </c>
      <c r="AK52" s="33">
        <v>2304.3555759999999</v>
      </c>
    </row>
    <row r="53" spans="1:37" s="3" customFormat="1" ht="15" x14ac:dyDescent="0.25">
      <c r="A53" s="44" t="s">
        <v>95</v>
      </c>
      <c r="B53" s="45">
        <v>759.77099999999996</v>
      </c>
      <c r="C53" s="45">
        <v>1367.9949999999999</v>
      </c>
      <c r="D53" s="45">
        <v>2899.5230000000001</v>
      </c>
      <c r="E53" s="45">
        <v>3760.306</v>
      </c>
      <c r="F53" s="45">
        <v>1322.1130000000001</v>
      </c>
      <c r="G53" s="45">
        <v>1282.1909999999998</v>
      </c>
      <c r="H53" s="45">
        <v>287.46100000000001</v>
      </c>
      <c r="I53" s="45">
        <v>3907.5129999999999</v>
      </c>
      <c r="J53" s="45">
        <v>993.572</v>
      </c>
      <c r="K53" s="45">
        <v>3357.2369999999996</v>
      </c>
      <c r="L53" s="45">
        <v>3756.36</v>
      </c>
      <c r="M53" s="45">
        <v>2365.364</v>
      </c>
      <c r="N53" s="45">
        <v>1977.3779999999999</v>
      </c>
      <c r="O53" s="45">
        <v>2239.6260000000002</v>
      </c>
      <c r="P53" s="45">
        <v>2219.0750979999998</v>
      </c>
      <c r="Q53" s="45">
        <v>6997.9105350000009</v>
      </c>
      <c r="R53" s="45">
        <v>7776.1579644971198</v>
      </c>
      <c r="S53" s="45">
        <v>8222.2232920939605</v>
      </c>
      <c r="T53" s="45">
        <v>6129.3786288748297</v>
      </c>
      <c r="U53" s="45">
        <v>9043.7990114124859</v>
      </c>
      <c r="V53" s="45">
        <v>9953.677662986187</v>
      </c>
      <c r="W53" s="45">
        <v>6744.4268816639114</v>
      </c>
      <c r="X53" s="45">
        <v>11853.106226364484</v>
      </c>
      <c r="Y53" s="45">
        <v>30335.605185715638</v>
      </c>
      <c r="Z53" s="45">
        <v>13668.412468210618</v>
      </c>
      <c r="AA53" s="45">
        <v>12933.108671466132</v>
      </c>
      <c r="AB53" s="45">
        <v>17241.403777924214</v>
      </c>
      <c r="AC53" s="45">
        <v>18330.116818143175</v>
      </c>
      <c r="AD53" s="45">
        <v>20560.980269604715</v>
      </c>
      <c r="AE53" s="45">
        <v>21508.515104950435</v>
      </c>
      <c r="AF53" s="45">
        <v>17076.1762212592</v>
      </c>
      <c r="AG53" s="45">
        <v>24161.593936000001</v>
      </c>
      <c r="AH53" s="45">
        <v>20514.938362999997</v>
      </c>
      <c r="AI53" s="45">
        <v>21574.303126999996</v>
      </c>
      <c r="AJ53" s="45">
        <v>27664.429575999995</v>
      </c>
      <c r="AK53" s="45">
        <v>16237.042077</v>
      </c>
    </row>
    <row r="54" spans="1:37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</row>
    <row r="55" spans="1:37" s="3" customFormat="1" ht="15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s="3" customFormat="1" ht="15.75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  <c r="AJ56" s="49">
        <v>379735.81368197838</v>
      </c>
      <c r="AK56" s="49">
        <v>373106.03501464147</v>
      </c>
    </row>
    <row r="57" spans="1:37" s="3" customFormat="1" ht="15" x14ac:dyDescent="0.25">
      <c r="A57" s="24"/>
      <c r="B57" s="25"/>
      <c r="C57" s="25"/>
      <c r="D57" s="25"/>
    </row>
    <row r="58" spans="1:37" ht="15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</row>
    <row r="59" spans="1:37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7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7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7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63"/>
  <sheetViews>
    <sheetView showGridLines="0" zoomScale="85" zoomScaleNormal="85" workbookViewId="0">
      <pane xSplit="1" ySplit="6" topLeftCell="O24" activePane="bottomRight" state="frozen"/>
      <selection activeCell="Z46" sqref="Z46"/>
      <selection pane="topRight" activeCell="Z46" sqref="Z46"/>
      <selection pane="bottomLeft" activeCell="Z46" sqref="Z46"/>
      <selection pane="bottomRight" activeCell="R56" sqref="R56:AE56"/>
    </sheetView>
  </sheetViews>
  <sheetFormatPr defaultColWidth="9" defaultRowHeight="14.25" x14ac:dyDescent="0.2"/>
  <cols>
    <col min="1" max="1" width="66" style="18" customWidth="1"/>
    <col min="2" max="28" width="12.5" style="50" customWidth="1"/>
    <col min="29" max="16384" width="9" style="50"/>
  </cols>
  <sheetData>
    <row r="1" spans="1:31" s="89" customFormat="1" ht="17.649999999999999" customHeight="1" x14ac:dyDescent="0.3">
      <c r="A1" s="84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1" s="89" customFormat="1" ht="17.649999999999999" customHeight="1" x14ac:dyDescent="0.3">
      <c r="A2" s="87" t="str">
        <f>+'Incomestatement-Y'!A2</f>
        <v>Q4 2024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3" spans="1:31" s="74" customFormat="1" x14ac:dyDescent="0.2">
      <c r="A3" s="75"/>
      <c r="P3" s="95"/>
      <c r="Q3" s="95"/>
      <c r="R3" s="95"/>
      <c r="S3" s="95"/>
    </row>
    <row r="4" spans="1:31" s="18" customFormat="1" ht="18" x14ac:dyDescent="0.2">
      <c r="A4" s="77" t="s">
        <v>4</v>
      </c>
    </row>
    <row r="5" spans="1:31" s="18" customFormat="1" x14ac:dyDescent="0.2"/>
    <row r="6" spans="1:31" ht="15" x14ac:dyDescent="0.25">
      <c r="A6" s="61" t="s">
        <v>2</v>
      </c>
      <c r="B6" s="61" t="s">
        <v>12</v>
      </c>
      <c r="C6" s="61" t="s">
        <v>13</v>
      </c>
      <c r="D6" s="61" t="s">
        <v>14</v>
      </c>
      <c r="E6" s="61" t="s">
        <v>15</v>
      </c>
      <c r="F6" s="61" t="s">
        <v>16</v>
      </c>
      <c r="G6" s="61" t="s">
        <v>40</v>
      </c>
      <c r="H6" s="61" t="s">
        <v>41</v>
      </c>
      <c r="I6" s="61" t="s">
        <v>42</v>
      </c>
      <c r="J6" s="61" t="s">
        <v>43</v>
      </c>
      <c r="K6" s="61" t="s">
        <v>44</v>
      </c>
      <c r="L6" s="61" t="s">
        <v>46</v>
      </c>
      <c r="M6" s="61" t="s">
        <v>47</v>
      </c>
      <c r="N6" s="61" t="s">
        <v>48</v>
      </c>
      <c r="O6" s="61" t="s">
        <v>50</v>
      </c>
      <c r="P6" s="61" t="s">
        <v>52</v>
      </c>
      <c r="Q6" s="61" t="s">
        <v>53</v>
      </c>
      <c r="R6" s="61" t="s">
        <v>54</v>
      </c>
      <c r="S6" s="61" t="s">
        <v>125</v>
      </c>
      <c r="T6" s="61" t="s">
        <v>126</v>
      </c>
      <c r="U6" s="61" t="s">
        <v>128</v>
      </c>
      <c r="V6" s="61" t="s">
        <v>133</v>
      </c>
      <c r="W6" s="61" t="s">
        <v>137</v>
      </c>
      <c r="X6" s="61" t="s">
        <v>139</v>
      </c>
      <c r="Y6" s="61" t="s">
        <v>141</v>
      </c>
      <c r="Z6" s="61" t="s">
        <v>142</v>
      </c>
      <c r="AA6" s="61" t="s">
        <v>147</v>
      </c>
      <c r="AB6" s="61" t="s">
        <v>148</v>
      </c>
      <c r="AC6" s="61" t="s">
        <v>149</v>
      </c>
      <c r="AD6" s="61" t="s">
        <v>150</v>
      </c>
      <c r="AE6" s="63" t="str">
        <f>'Incomestatement-Q'!$AK$6</f>
        <v>2024 Q4</v>
      </c>
    </row>
    <row r="7" spans="1:31" s="28" customFormat="1" ht="15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31" x14ac:dyDescent="0.2">
      <c r="A8" s="50" t="s">
        <v>64</v>
      </c>
      <c r="B8" s="51">
        <v>418.86400000000015</v>
      </c>
      <c r="C8" s="51">
        <v>922.35599999999977</v>
      </c>
      <c r="D8" s="51">
        <v>841.69899999999996</v>
      </c>
      <c r="E8" s="51">
        <v>1116.0230000000001</v>
      </c>
      <c r="F8" s="51">
        <v>700.82599999999979</v>
      </c>
      <c r="G8" s="51">
        <v>1056.652</v>
      </c>
      <c r="H8" s="51">
        <v>1568.32</v>
      </c>
      <c r="I8" s="51">
        <v>620.56000000000017</v>
      </c>
      <c r="J8" s="51">
        <v>1589.1918969999997</v>
      </c>
      <c r="K8" s="51">
        <v>2074.6717870000002</v>
      </c>
      <c r="L8" s="51">
        <v>2588.999374</v>
      </c>
      <c r="M8" s="51">
        <v>2098.2046259999997</v>
      </c>
      <c r="N8" s="51">
        <v>3084.6010000000006</v>
      </c>
      <c r="O8" s="51">
        <v>3061.6007040000004</v>
      </c>
      <c r="P8" s="51">
        <v>4716</v>
      </c>
      <c r="Q8" s="51">
        <v>5731</v>
      </c>
      <c r="R8" s="51">
        <v>6054.2619999999988</v>
      </c>
      <c r="S8" s="51">
        <v>7522.2780000000021</v>
      </c>
      <c r="T8" s="51">
        <v>10612.514900999999</v>
      </c>
      <c r="U8" s="51">
        <v>1517.5170990000006</v>
      </c>
      <c r="V8" s="51">
        <v>-5525.262999999999</v>
      </c>
      <c r="W8" s="51">
        <v>-12967.048999999999</v>
      </c>
      <c r="X8" s="51">
        <v>-14157.031999999999</v>
      </c>
      <c r="Y8" s="51">
        <v>-9240.8168520000036</v>
      </c>
      <c r="Z8" s="51">
        <v>-3707.2040709999928</v>
      </c>
      <c r="AA8" s="51">
        <v>-1517.8013849999988</v>
      </c>
      <c r="AB8" s="51">
        <v>1320.259</v>
      </c>
      <c r="AC8" s="51">
        <v>3135.4440000000004</v>
      </c>
      <c r="AD8" s="51">
        <v>3323.3349999999991</v>
      </c>
      <c r="AE8" s="51">
        <v>3210.9492490000002</v>
      </c>
    </row>
    <row r="9" spans="1:31" x14ac:dyDescent="0.2">
      <c r="A9" s="50" t="s">
        <v>100</v>
      </c>
      <c r="B9" s="51"/>
      <c r="C9" s="51"/>
      <c r="D9" s="51"/>
      <c r="E9" s="51"/>
      <c r="F9" s="51"/>
      <c r="G9" s="51"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0</v>
      </c>
      <c r="S9" s="51">
        <v>0</v>
      </c>
      <c r="T9" s="51">
        <v>0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1" x14ac:dyDescent="0.2">
      <c r="A10" s="72" t="s">
        <v>121</v>
      </c>
      <c r="B10" s="51">
        <v>-347.28699999999992</v>
      </c>
      <c r="C10" s="51">
        <v>-772.37900000000013</v>
      </c>
      <c r="D10" s="51">
        <v>-660.67200000000003</v>
      </c>
      <c r="E10" s="51">
        <v>-866.06299999999987</v>
      </c>
      <c r="F10" s="51">
        <v>-450.26700000000005</v>
      </c>
      <c r="G10" s="51">
        <v>-585.17599999999993</v>
      </c>
      <c r="H10" s="51">
        <v>-1738.01</v>
      </c>
      <c r="I10" s="51">
        <v>-603.24100000000021</v>
      </c>
      <c r="J10" s="51">
        <v>-983.06175799999983</v>
      </c>
      <c r="K10" s="51">
        <v>-1509.3370839999998</v>
      </c>
      <c r="L10" s="51">
        <v>-1914.267173</v>
      </c>
      <c r="M10" s="51">
        <v>-1596.2236030000001</v>
      </c>
      <c r="N10" s="51">
        <v>-2533.4882239999997</v>
      </c>
      <c r="O10" s="51">
        <v>-2078.2459310000004</v>
      </c>
      <c r="P10" s="51">
        <v>-4434</v>
      </c>
      <c r="Q10" s="51">
        <v>-4605.4679999999998</v>
      </c>
      <c r="R10" s="51">
        <v>-5310.9650000000011</v>
      </c>
      <c r="S10" s="51">
        <v>-6866.5619999999972</v>
      </c>
      <c r="T10" s="51">
        <v>-9223.5329999999994</v>
      </c>
      <c r="U10" s="51">
        <v>-3836.6200000000008</v>
      </c>
      <c r="V10" s="51">
        <v>6487.22</v>
      </c>
      <c r="W10" s="51">
        <v>12009.313000000002</v>
      </c>
      <c r="X10" s="51">
        <v>13521.04</v>
      </c>
      <c r="Y10" s="51">
        <v>7351.43</v>
      </c>
      <c r="Z10" s="51">
        <v>4923.5299999999988</v>
      </c>
      <c r="AA10" s="51">
        <v>5308.3454560000027</v>
      </c>
      <c r="AB10" s="51">
        <v>-2129.8240000000001</v>
      </c>
      <c r="AC10" s="51">
        <v>-865.93900000000008</v>
      </c>
      <c r="AD10" s="51">
        <v>-2587.8390000000004</v>
      </c>
      <c r="AE10" s="51">
        <v>-2315.2376910000007</v>
      </c>
    </row>
    <row r="11" spans="1:31" x14ac:dyDescent="0.2">
      <c r="A11" s="72" t="s">
        <v>122</v>
      </c>
      <c r="B11" s="51">
        <v>-2.2089999999999996</v>
      </c>
      <c r="C11" s="51">
        <v>1.8739999999999997</v>
      </c>
      <c r="D11" s="51">
        <v>-17.518000000000001</v>
      </c>
      <c r="E11" s="51">
        <v>29.478999999999999</v>
      </c>
      <c r="F11" s="51">
        <v>-41.466999999999999</v>
      </c>
      <c r="G11" s="51">
        <v>18.643999999999998</v>
      </c>
      <c r="H11" s="51">
        <v>312.57100000000003</v>
      </c>
      <c r="I11" s="51">
        <v>35.48399999999998</v>
      </c>
      <c r="J11" s="51">
        <v>-63.594405000000052</v>
      </c>
      <c r="K11" s="51">
        <v>-323.74228999999997</v>
      </c>
      <c r="L11" s="51">
        <v>128.58532399999999</v>
      </c>
      <c r="M11" s="51">
        <v>225.11066900000006</v>
      </c>
      <c r="N11" s="51">
        <v>-18.298993000000053</v>
      </c>
      <c r="O11" s="51">
        <v>-157.16369400000002</v>
      </c>
      <c r="P11" s="51">
        <v>-123</v>
      </c>
      <c r="Q11" s="51">
        <v>-141.72300000000001</v>
      </c>
      <c r="R11" s="51">
        <v>-102.435</v>
      </c>
      <c r="S11" s="51">
        <v>-517.29199999999992</v>
      </c>
      <c r="T11" s="51">
        <v>-421.14699999999999</v>
      </c>
      <c r="U11" s="51">
        <v>-462.137</v>
      </c>
      <c r="V11" s="51">
        <v>150.12800000000004</v>
      </c>
      <c r="W11" s="51">
        <v>-150.31600000000003</v>
      </c>
      <c r="X11" s="51">
        <v>448.28800000000001</v>
      </c>
      <c r="Y11" s="51">
        <v>-256.94500000000005</v>
      </c>
      <c r="Z11" s="51">
        <v>18.560000000000031</v>
      </c>
      <c r="AA11" s="51">
        <v>963.04700000000003</v>
      </c>
      <c r="AB11" s="51">
        <v>-199.47300000000001</v>
      </c>
      <c r="AC11" s="51">
        <v>189.49</v>
      </c>
      <c r="AD11" s="51">
        <v>992.71900000000005</v>
      </c>
      <c r="AE11" s="51">
        <v>-368.1397980000001</v>
      </c>
    </row>
    <row r="12" spans="1:31" x14ac:dyDescent="0.2">
      <c r="A12" s="72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>
        <v>352</v>
      </c>
      <c r="Q12" s="51">
        <v>533</v>
      </c>
      <c r="R12" s="51">
        <v>390</v>
      </c>
      <c r="S12" s="51">
        <v>381</v>
      </c>
      <c r="T12" s="51">
        <v>445</v>
      </c>
      <c r="U12" s="51">
        <v>467</v>
      </c>
      <c r="V12" s="51">
        <v>548</v>
      </c>
      <c r="W12" s="51">
        <v>363</v>
      </c>
      <c r="X12" s="51">
        <v>960</v>
      </c>
      <c r="Y12" s="51">
        <v>1194</v>
      </c>
      <c r="Z12" s="51">
        <v>1220</v>
      </c>
      <c r="AA12" s="51">
        <v>1241.1380719999988</v>
      </c>
      <c r="AB12" s="51">
        <v>1335.3439169999999</v>
      </c>
      <c r="AC12" s="51">
        <v>1439.7508610000002</v>
      </c>
      <c r="AD12" s="51">
        <v>1495.0513549999998</v>
      </c>
      <c r="AE12" s="51">
        <v>1545.9900260000006</v>
      </c>
    </row>
    <row r="14" spans="1:31" s="28" customFormat="1" ht="15" x14ac:dyDescent="0.25">
      <c r="A14" s="72" t="s">
        <v>124</v>
      </c>
      <c r="B14" s="51">
        <v>0</v>
      </c>
      <c r="C14" s="51">
        <v>0</v>
      </c>
      <c r="D14" s="51">
        <v>0</v>
      </c>
      <c r="E14" s="51">
        <v>0</v>
      </c>
      <c r="F14" s="51">
        <v>94.594999999999999</v>
      </c>
      <c r="G14" s="51">
        <v>-220.14400000000001</v>
      </c>
      <c r="H14" s="51">
        <v>22.553999999999998</v>
      </c>
      <c r="I14" s="51">
        <v>278.84000000000003</v>
      </c>
      <c r="J14" s="51">
        <v>-201.97</v>
      </c>
      <c r="K14" s="51">
        <v>57.163999999999987</v>
      </c>
      <c r="L14" s="51">
        <v>-360.63200000000001</v>
      </c>
      <c r="M14" s="51">
        <v>-111.68299999999999</v>
      </c>
      <c r="N14" s="51">
        <v>37.826000000000022</v>
      </c>
      <c r="O14" s="51">
        <v>-210.64699999999999</v>
      </c>
      <c r="P14" s="51">
        <v>730</v>
      </c>
      <c r="Q14" s="51">
        <v>-292.86399999999998</v>
      </c>
      <c r="R14" s="51">
        <v>217.44000000000003</v>
      </c>
      <c r="S14" s="51">
        <v>-1472.0430000000001</v>
      </c>
      <c r="T14" s="51">
        <v>287.44200000000001</v>
      </c>
      <c r="U14" s="51">
        <v>4398.634</v>
      </c>
      <c r="V14" s="51">
        <v>557.79</v>
      </c>
      <c r="W14" s="51">
        <v>3257.0399999999991</v>
      </c>
      <c r="X14" s="51">
        <v>1259.018</v>
      </c>
      <c r="Y14" s="51">
        <v>3226.9580000000005</v>
      </c>
      <c r="Z14" s="51">
        <v>-118.1239999999998</v>
      </c>
      <c r="AA14" s="51">
        <v>-3836.9295259999994</v>
      </c>
      <c r="AB14" s="51">
        <v>1991.2529999999999</v>
      </c>
      <c r="AC14" s="51">
        <v>-1383.0304000000001</v>
      </c>
      <c r="AD14" s="51">
        <v>-571.32459999999992</v>
      </c>
      <c r="AE14" s="51">
        <v>286.85544299999964</v>
      </c>
    </row>
    <row r="15" spans="1:31" s="28" customFormat="1" ht="15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pans="1:31" ht="15" x14ac:dyDescent="0.25">
      <c r="A16" s="26" t="s">
        <v>37</v>
      </c>
      <c r="B16" s="32">
        <f t="shared" ref="B16:AD16" si="0">SUM(B8:B14)</f>
        <v>69.368000000000222</v>
      </c>
      <c r="C16" s="32">
        <f t="shared" si="0"/>
        <v>151.85099999999963</v>
      </c>
      <c r="D16" s="32">
        <f t="shared" si="0"/>
        <v>163.50899999999993</v>
      </c>
      <c r="E16" s="32">
        <f t="shared" si="0"/>
        <v>279.43900000000025</v>
      </c>
      <c r="F16" s="32">
        <f t="shared" si="0"/>
        <v>303.68699999999978</v>
      </c>
      <c r="G16" s="32">
        <f t="shared" si="0"/>
        <v>269.97600000000011</v>
      </c>
      <c r="H16" s="32">
        <f t="shared" si="0"/>
        <v>165.43499999999997</v>
      </c>
      <c r="I16" s="32">
        <f t="shared" si="0"/>
        <v>331.64299999999997</v>
      </c>
      <c r="J16" s="32">
        <f t="shared" si="0"/>
        <v>340.56573399999979</v>
      </c>
      <c r="K16" s="32">
        <f t="shared" si="0"/>
        <v>298.75641300000046</v>
      </c>
      <c r="L16" s="32">
        <f t="shared" si="0"/>
        <v>442.68552500000004</v>
      </c>
      <c r="M16" s="32">
        <f t="shared" si="0"/>
        <v>615.40869199999963</v>
      </c>
      <c r="N16" s="32">
        <f t="shared" si="0"/>
        <v>570.63978300000076</v>
      </c>
      <c r="O16" s="32">
        <f t="shared" si="0"/>
        <v>615.54407900000001</v>
      </c>
      <c r="P16" s="32">
        <f t="shared" si="0"/>
        <v>1241</v>
      </c>
      <c r="Q16" s="32">
        <f t="shared" si="0"/>
        <v>1223.9450000000002</v>
      </c>
      <c r="R16" s="32">
        <f t="shared" si="0"/>
        <v>1248.3019999999979</v>
      </c>
      <c r="S16" s="32">
        <f t="shared" si="0"/>
        <v>-952.61899999999514</v>
      </c>
      <c r="T16" s="32">
        <f t="shared" si="0"/>
        <v>1700.2769009999993</v>
      </c>
      <c r="U16" s="32">
        <f t="shared" si="0"/>
        <v>2084.3940989999996</v>
      </c>
      <c r="V16" s="32">
        <f t="shared" si="0"/>
        <v>2217.8750000000014</v>
      </c>
      <c r="W16" s="32">
        <f t="shared" si="0"/>
        <v>2511.9880000000021</v>
      </c>
      <c r="X16" s="32">
        <f t="shared" si="0"/>
        <v>2031.3140000000017</v>
      </c>
      <c r="Y16" s="32">
        <f t="shared" si="0"/>
        <v>2274.6261479999971</v>
      </c>
      <c r="Z16" s="32">
        <f t="shared" si="0"/>
        <v>2336.7619290000061</v>
      </c>
      <c r="AA16" s="32">
        <f t="shared" si="0"/>
        <v>2157.7996170000038</v>
      </c>
      <c r="AB16" s="32">
        <f t="shared" si="0"/>
        <v>2317.5589169999998</v>
      </c>
      <c r="AC16" s="32">
        <f t="shared" si="0"/>
        <v>2515.7154610000002</v>
      </c>
      <c r="AD16" s="32">
        <f t="shared" si="0"/>
        <v>2651.9417549999989</v>
      </c>
      <c r="AE16" s="32">
        <f>SUM(AE8:AE14)</f>
        <v>2360.4172289999997</v>
      </c>
    </row>
    <row r="17" spans="1:31" x14ac:dyDescent="0.2">
      <c r="A17" s="50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 x14ac:dyDescent="0.2">
      <c r="A18" s="34" t="s">
        <v>99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8" customFormat="1" ht="15" x14ac:dyDescent="0.25">
      <c r="A19" s="50" t="s">
        <v>96</v>
      </c>
      <c r="B19" s="51">
        <v>-11.78</v>
      </c>
      <c r="C19" s="51">
        <v>-69.417226999999997</v>
      </c>
      <c r="D19" s="51">
        <v>-88.954999999999998</v>
      </c>
      <c r="E19" s="51">
        <v>57.896000000000001</v>
      </c>
      <c r="F19" s="51">
        <v>-134.88200000000001</v>
      </c>
      <c r="G19" s="51">
        <v>7.2629999999999768</v>
      </c>
      <c r="H19" s="51">
        <v>-80.613</v>
      </c>
      <c r="I19" s="51">
        <v>-217.20800000000003</v>
      </c>
      <c r="J19" s="51">
        <v>222.04500000000002</v>
      </c>
      <c r="K19" s="51">
        <v>19.591999999999999</v>
      </c>
      <c r="L19" s="51">
        <v>-160.708</v>
      </c>
      <c r="M19" s="51">
        <v>55.941000000000003</v>
      </c>
      <c r="N19" s="51">
        <v>128.773</v>
      </c>
      <c r="O19" s="51">
        <v>-207.72200000000001</v>
      </c>
      <c r="P19" s="51">
        <v>-218</v>
      </c>
      <c r="Q19" s="51">
        <v>-182.47</v>
      </c>
      <c r="R19" s="51">
        <v>78.74799999999999</v>
      </c>
      <c r="S19" s="51">
        <v>-159.10900000000001</v>
      </c>
      <c r="T19" s="51">
        <v>-457.827</v>
      </c>
      <c r="U19" s="51">
        <v>26.035000000000025</v>
      </c>
      <c r="V19" s="51">
        <v>339.02099999999996</v>
      </c>
      <c r="W19" s="51">
        <v>-1820.7330000000002</v>
      </c>
      <c r="X19" s="51">
        <v>-163.00800000000001</v>
      </c>
      <c r="Y19" s="51">
        <v>-786.92100000000005</v>
      </c>
      <c r="Z19" s="51">
        <v>270.6930000000001</v>
      </c>
      <c r="AA19" s="51">
        <v>386.3309999999999</v>
      </c>
      <c r="AB19" s="51">
        <v>-468.197</v>
      </c>
      <c r="AC19" s="51">
        <v>509.70699999999999</v>
      </c>
      <c r="AD19" s="51">
        <v>-401.91871099999992</v>
      </c>
      <c r="AE19" s="51">
        <v>-134.05618200000015</v>
      </c>
    </row>
    <row r="20" spans="1:31" s="28" customFormat="1" ht="15" x14ac:dyDescent="0.25">
      <c r="A20" s="50" t="s">
        <v>38</v>
      </c>
      <c r="B20" s="51">
        <v>0</v>
      </c>
      <c r="C20" s="51">
        <v>0</v>
      </c>
      <c r="D20" s="51">
        <v>0</v>
      </c>
      <c r="E20" s="51">
        <v>-883.04100000000005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-110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</row>
    <row r="21" spans="1:31" x14ac:dyDescent="0.2">
      <c r="A21" s="50" t="s">
        <v>97</v>
      </c>
      <c r="B21" s="51">
        <v>96.111999999999995</v>
      </c>
      <c r="C21" s="51">
        <v>30.969787999999987</v>
      </c>
      <c r="D21" s="51">
        <v>85.21</v>
      </c>
      <c r="E21" s="51">
        <v>215.96100000000001</v>
      </c>
      <c r="F21" s="51">
        <v>-125.226</v>
      </c>
      <c r="G21" s="51">
        <v>252.86799999999999</v>
      </c>
      <c r="H21" s="51">
        <v>-396.137</v>
      </c>
      <c r="I21" s="51">
        <v>361.09100000000001</v>
      </c>
      <c r="J21" s="51">
        <v>90.37</v>
      </c>
      <c r="K21" s="51">
        <v>-14.423999999999999</v>
      </c>
      <c r="L21" s="51">
        <v>224.52600000000001</v>
      </c>
      <c r="M21" s="51">
        <v>-202.27700000000002</v>
      </c>
      <c r="N21" s="51">
        <v>-16.858000000000004</v>
      </c>
      <c r="O21" s="51">
        <v>-125.36200000000001</v>
      </c>
      <c r="P21" s="51">
        <v>345</v>
      </c>
      <c r="Q21" s="51">
        <v>-25.621000000000038</v>
      </c>
      <c r="R21" s="51">
        <v>-418.28700000000003</v>
      </c>
      <c r="S21" s="51">
        <v>3861.7190000000001</v>
      </c>
      <c r="T21" s="51">
        <v>-351.98099999999999</v>
      </c>
      <c r="U21" s="51">
        <v>-346.83400000000006</v>
      </c>
      <c r="V21" s="51">
        <v>-655.2349999999999</v>
      </c>
      <c r="W21" s="51">
        <v>2217.5590000000002</v>
      </c>
      <c r="X21" s="51">
        <v>18.360000000000014</v>
      </c>
      <c r="Y21" s="51">
        <v>5.9139999999998736</v>
      </c>
      <c r="Z21" s="51">
        <v>-265.74199999999973</v>
      </c>
      <c r="AA21" s="51">
        <v>-783.02272400000129</v>
      </c>
      <c r="AB21" s="51">
        <v>209.55208300000027</v>
      </c>
      <c r="AC21" s="51">
        <v>-709.6508610000003</v>
      </c>
      <c r="AD21" s="51">
        <v>-65.006355000000326</v>
      </c>
      <c r="AE21" s="51">
        <v>987.98591600000043</v>
      </c>
    </row>
    <row r="22" spans="1:31" ht="15" x14ac:dyDescent="0.25">
      <c r="A22" s="28" t="s">
        <v>130</v>
      </c>
      <c r="B22" s="32">
        <f t="shared" ref="B22:AD22" si="1">SUM(B16,B19:B21)</f>
        <v>153.70000000000022</v>
      </c>
      <c r="C22" s="32">
        <f t="shared" si="1"/>
        <v>113.40356099999963</v>
      </c>
      <c r="D22" s="32">
        <f t="shared" si="1"/>
        <v>159.76399999999992</v>
      </c>
      <c r="E22" s="32">
        <f t="shared" si="1"/>
        <v>-329.74499999999978</v>
      </c>
      <c r="F22" s="32">
        <f t="shared" si="1"/>
        <v>43.57899999999978</v>
      </c>
      <c r="G22" s="32">
        <f t="shared" si="1"/>
        <v>530.10700000000008</v>
      </c>
      <c r="H22" s="32">
        <f t="shared" si="1"/>
        <v>-311.31500000000005</v>
      </c>
      <c r="I22" s="32">
        <f t="shared" si="1"/>
        <v>475.52599999999995</v>
      </c>
      <c r="J22" s="32">
        <f t="shared" si="1"/>
        <v>652.98073399999987</v>
      </c>
      <c r="K22" s="32">
        <f t="shared" si="1"/>
        <v>193.92441300000044</v>
      </c>
      <c r="L22" s="32">
        <f t="shared" si="1"/>
        <v>506.50352500000002</v>
      </c>
      <c r="M22" s="32">
        <f t="shared" si="1"/>
        <v>469.07269199999962</v>
      </c>
      <c r="N22" s="32">
        <f t="shared" si="1"/>
        <v>682.55478300000073</v>
      </c>
      <c r="O22" s="32">
        <f t="shared" si="1"/>
        <v>282.46007900000001</v>
      </c>
      <c r="P22" s="32">
        <f t="shared" si="1"/>
        <v>1368</v>
      </c>
      <c r="Q22" s="32">
        <f t="shared" si="1"/>
        <v>1015.854</v>
      </c>
      <c r="R22" s="32">
        <f t="shared" si="1"/>
        <v>908.76299999999787</v>
      </c>
      <c r="S22" s="32">
        <f t="shared" si="1"/>
        <v>2749.991000000005</v>
      </c>
      <c r="T22" s="32">
        <f t="shared" si="1"/>
        <v>890.46890099999928</v>
      </c>
      <c r="U22" s="32">
        <f t="shared" si="1"/>
        <v>1763.5950989999994</v>
      </c>
      <c r="V22" s="32">
        <f t="shared" si="1"/>
        <v>1901.6610000000016</v>
      </c>
      <c r="W22" s="32">
        <f t="shared" si="1"/>
        <v>2908.8140000000021</v>
      </c>
      <c r="X22" s="32">
        <f t="shared" si="1"/>
        <v>1886.6660000000015</v>
      </c>
      <c r="Y22" s="32">
        <f t="shared" si="1"/>
        <v>1493.619147999997</v>
      </c>
      <c r="Z22" s="32">
        <f t="shared" si="1"/>
        <v>2341.7129290000066</v>
      </c>
      <c r="AA22" s="32">
        <f t="shared" si="1"/>
        <v>1761.1078930000022</v>
      </c>
      <c r="AB22" s="32">
        <f t="shared" si="1"/>
        <v>2058.9139999999998</v>
      </c>
      <c r="AC22" s="32">
        <f t="shared" si="1"/>
        <v>2315.7716</v>
      </c>
      <c r="AD22" s="32">
        <f t="shared" si="1"/>
        <v>2185.0166889999987</v>
      </c>
      <c r="AE22" s="32">
        <f>SUM(AE16,AE19:AE21)</f>
        <v>3214.346963</v>
      </c>
    </row>
    <row r="23" spans="1:31" ht="15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31" x14ac:dyDescent="0.2">
      <c r="A24" s="50" t="s">
        <v>131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v>-442</v>
      </c>
      <c r="Q24" s="51">
        <v>-546</v>
      </c>
      <c r="R24" s="51">
        <v>-389</v>
      </c>
      <c r="S24" s="51">
        <v>-507</v>
      </c>
      <c r="T24" s="51">
        <v>-224</v>
      </c>
      <c r="U24" s="51">
        <v>-392</v>
      </c>
      <c r="V24" s="51">
        <v>-485</v>
      </c>
      <c r="W24" s="51">
        <v>-757.40000000000009</v>
      </c>
      <c r="X24" s="51">
        <v>-968</v>
      </c>
      <c r="Y24" s="51">
        <v>-1129</v>
      </c>
      <c r="Z24" s="51">
        <v>-1405</v>
      </c>
      <c r="AA24" s="51">
        <v>-1377.8052759999991</v>
      </c>
      <c r="AB24" s="51">
        <v>-1449.3230000000003</v>
      </c>
      <c r="AC24" s="51">
        <v>-1448.0899999999997</v>
      </c>
      <c r="AD24" s="51">
        <v>-1715.6119999999996</v>
      </c>
      <c r="AE24" s="51">
        <v>-1492.9750000000008</v>
      </c>
    </row>
    <row r="25" spans="1:31" x14ac:dyDescent="0.2">
      <c r="A25" s="50" t="s">
        <v>132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v>0</v>
      </c>
      <c r="Q25" s="51">
        <v>0</v>
      </c>
      <c r="R25" s="51">
        <v>7</v>
      </c>
      <c r="S25" s="51">
        <v>34.100000000000009</v>
      </c>
      <c r="T25" s="51">
        <v>7</v>
      </c>
      <c r="U25" s="51">
        <v>9</v>
      </c>
      <c r="V25" s="51">
        <v>10</v>
      </c>
      <c r="W25" s="51">
        <v>318.24599999999998</v>
      </c>
      <c r="X25" s="51">
        <v>29</v>
      </c>
      <c r="Y25" s="51">
        <v>18</v>
      </c>
      <c r="Z25" s="51">
        <v>115</v>
      </c>
      <c r="AA25" s="51">
        <v>161.88400000000001</v>
      </c>
      <c r="AB25" s="51">
        <v>85.135999999999996</v>
      </c>
      <c r="AC25" s="51">
        <v>36.864000000000004</v>
      </c>
      <c r="AD25" s="51">
        <v>55.792329999999993</v>
      </c>
      <c r="AE25" s="51">
        <v>27.435289000000012</v>
      </c>
    </row>
    <row r="26" spans="1:31" x14ac:dyDescent="0.2">
      <c r="A26" s="50" t="s">
        <v>36</v>
      </c>
      <c r="B26" s="51">
        <v>0</v>
      </c>
      <c r="C26" s="51">
        <v>0</v>
      </c>
      <c r="D26" s="51">
        <v>-36.433999999999997</v>
      </c>
      <c r="E26" s="51">
        <v>-2.300000000000324E-2</v>
      </c>
      <c r="F26" s="51">
        <v>-35.892000000000003</v>
      </c>
      <c r="G26" s="51">
        <v>-76.77</v>
      </c>
      <c r="H26" s="51">
        <v>-77.263000000000005</v>
      </c>
      <c r="I26" s="51">
        <v>-10.463999999999999</v>
      </c>
      <c r="J26" s="51">
        <v>-36.478999999999999</v>
      </c>
      <c r="K26" s="51">
        <v>19.591999999999999</v>
      </c>
      <c r="L26" s="51">
        <v>-103.634</v>
      </c>
      <c r="M26" s="51">
        <v>-69.642999999999986</v>
      </c>
      <c r="N26" s="51">
        <v>-71.368999999999986</v>
      </c>
      <c r="O26" s="51">
        <v>-75.657000000000011</v>
      </c>
      <c r="P26" s="51">
        <v>-130</v>
      </c>
      <c r="Q26" s="51">
        <v>-170.381</v>
      </c>
      <c r="R26" s="51">
        <v>-133.64200000000002</v>
      </c>
      <c r="S26" s="51">
        <v>-225.80099999999996</v>
      </c>
      <c r="T26" s="51">
        <v>-232.99600000000001</v>
      </c>
      <c r="U26" s="51">
        <v>-258.87699999999995</v>
      </c>
      <c r="V26" s="51">
        <v>-168.00400000000002</v>
      </c>
      <c r="W26" s="51">
        <v>-183.39800000000002</v>
      </c>
      <c r="X26" s="51">
        <v>-612.375</v>
      </c>
      <c r="Y26" s="51">
        <v>128.20299999999997</v>
      </c>
      <c r="Z26" s="51">
        <v>-518.12199999999996</v>
      </c>
      <c r="AA26" s="51">
        <v>2.6029999999999518</v>
      </c>
      <c r="AB26" s="51">
        <v>-169.142</v>
      </c>
      <c r="AC26" s="51">
        <v>-268.98500000000001</v>
      </c>
      <c r="AD26" s="51">
        <v>-117.19999999999999</v>
      </c>
      <c r="AE26" s="51">
        <v>3.7366510000000517</v>
      </c>
    </row>
    <row r="27" spans="1:31" s="97" customFormat="1" ht="15" x14ac:dyDescent="0.25">
      <c r="A27" s="99" t="s">
        <v>98</v>
      </c>
      <c r="B27" s="99">
        <f t="shared" ref="B27:AD27" si="2">SUM(B22:B26)</f>
        <v>153.70000000000022</v>
      </c>
      <c r="C27" s="99">
        <f t="shared" si="2"/>
        <v>113.40356099999963</v>
      </c>
      <c r="D27" s="99">
        <f t="shared" si="2"/>
        <v>123.32999999999993</v>
      </c>
      <c r="E27" s="99">
        <f t="shared" si="2"/>
        <v>-329.7679999999998</v>
      </c>
      <c r="F27" s="99">
        <f t="shared" si="2"/>
        <v>7.6869999999997773</v>
      </c>
      <c r="G27" s="99">
        <f t="shared" si="2"/>
        <v>453.3370000000001</v>
      </c>
      <c r="H27" s="99">
        <f t="shared" si="2"/>
        <v>-388.57800000000009</v>
      </c>
      <c r="I27" s="99">
        <f t="shared" si="2"/>
        <v>465.06199999999995</v>
      </c>
      <c r="J27" s="99">
        <f t="shared" si="2"/>
        <v>616.50173399999983</v>
      </c>
      <c r="K27" s="99">
        <f t="shared" si="2"/>
        <v>213.51641300000045</v>
      </c>
      <c r="L27" s="99">
        <f t="shared" si="2"/>
        <v>402.86952500000001</v>
      </c>
      <c r="M27" s="99">
        <f t="shared" si="2"/>
        <v>399.42969199999965</v>
      </c>
      <c r="N27" s="99">
        <f t="shared" si="2"/>
        <v>611.1857830000007</v>
      </c>
      <c r="O27" s="99">
        <f t="shared" si="2"/>
        <v>206.803079</v>
      </c>
      <c r="P27" s="99">
        <f t="shared" si="2"/>
        <v>796</v>
      </c>
      <c r="Q27" s="99">
        <f t="shared" si="2"/>
        <v>299.47300000000007</v>
      </c>
      <c r="R27" s="99">
        <f t="shared" si="2"/>
        <v>393.12099999999782</v>
      </c>
      <c r="S27" s="99">
        <f t="shared" si="2"/>
        <v>2051.290000000005</v>
      </c>
      <c r="T27" s="99">
        <f t="shared" si="2"/>
        <v>440.4729009999993</v>
      </c>
      <c r="U27" s="99">
        <f t="shared" si="2"/>
        <v>1121.7180989999995</v>
      </c>
      <c r="V27" s="99">
        <f t="shared" si="2"/>
        <v>1258.6570000000015</v>
      </c>
      <c r="W27" s="99">
        <f t="shared" si="2"/>
        <v>2286.262000000002</v>
      </c>
      <c r="X27" s="99">
        <f t="shared" si="2"/>
        <v>335.29100000000153</v>
      </c>
      <c r="Y27" s="99">
        <f t="shared" si="2"/>
        <v>510.82214799999701</v>
      </c>
      <c r="Z27" s="99">
        <f t="shared" si="2"/>
        <v>533.59092900000667</v>
      </c>
      <c r="AA27" s="99">
        <f t="shared" si="2"/>
        <v>547.78961700000298</v>
      </c>
      <c r="AB27" s="99">
        <f t="shared" si="2"/>
        <v>525.58499999999935</v>
      </c>
      <c r="AC27" s="99">
        <f t="shared" si="2"/>
        <v>635.56060000000036</v>
      </c>
      <c r="AD27" s="99">
        <f t="shared" si="2"/>
        <v>407.99701899999906</v>
      </c>
      <c r="AE27" s="99">
        <f>SUM(AE22:AE26)</f>
        <v>1752.5439029999993</v>
      </c>
    </row>
    <row r="28" spans="1:31" x14ac:dyDescent="0.2">
      <c r="A28" s="50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31" ht="15" x14ac:dyDescent="0.2">
      <c r="A29" s="34" t="s">
        <v>115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x14ac:dyDescent="0.2">
      <c r="A30" s="50" t="s">
        <v>134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>
        <v>0</v>
      </c>
      <c r="U30" s="51">
        <v>0</v>
      </c>
      <c r="V30" s="51">
        <v>-2681</v>
      </c>
      <c r="W30" s="51">
        <v>-156.1260000000002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</row>
    <row r="31" spans="1:31" x14ac:dyDescent="0.2">
      <c r="A31" s="50" t="s">
        <v>156</v>
      </c>
      <c r="B31" s="51">
        <v>-191.976</v>
      </c>
      <c r="C31" s="51">
        <v>-11889.915999999999</v>
      </c>
      <c r="D31" s="51">
        <v>-723.745</v>
      </c>
      <c r="E31" s="51">
        <v>-19305.623874103083</v>
      </c>
      <c r="F31" s="51">
        <v>-1742.0001258969169</v>
      </c>
      <c r="G31" s="51">
        <v>-3990.13</v>
      </c>
      <c r="H31" s="51">
        <v>-2003.3309999999999</v>
      </c>
      <c r="I31" s="51">
        <v>-3117.4760000000001</v>
      </c>
      <c r="J31" s="51">
        <v>-2316.5300000000002</v>
      </c>
      <c r="K31" s="51">
        <v>-8909.6730000000007</v>
      </c>
      <c r="L31" s="51">
        <v>-7610.2040000000006</v>
      </c>
      <c r="M31" s="51">
        <v>-1846.0070000000001</v>
      </c>
      <c r="N31" s="51">
        <v>-1254.876</v>
      </c>
      <c r="O31" s="51">
        <v>-4979.7199999999993</v>
      </c>
      <c r="P31" s="51">
        <v>-13653.11</v>
      </c>
      <c r="Q31" s="51">
        <v>-780.88999999999942</v>
      </c>
      <c r="R31" s="51">
        <v>-2854.1219999999994</v>
      </c>
      <c r="S31" s="51">
        <v>-81659.021999999997</v>
      </c>
      <c r="T31" s="51">
        <v>-160.66999999999999</v>
      </c>
      <c r="U31" s="51">
        <v>-6153.2519999999995</v>
      </c>
      <c r="V31" s="51">
        <v>-847.07800000000043</v>
      </c>
      <c r="W31" s="51">
        <v>-3969.6000000000004</v>
      </c>
      <c r="X31" s="51">
        <v>-1169.242</v>
      </c>
      <c r="Y31" s="51">
        <v>-142.99900000000002</v>
      </c>
      <c r="Z31" s="51">
        <v>80.182000000000016</v>
      </c>
      <c r="AA31" s="51">
        <v>-899.74399999999991</v>
      </c>
      <c r="AB31" s="51">
        <v>-495.03399999999999</v>
      </c>
      <c r="AC31" s="51">
        <v>-33.616999999999962</v>
      </c>
      <c r="AD31" s="51">
        <v>0</v>
      </c>
      <c r="AE31" s="51">
        <v>-9.6666030000000092</v>
      </c>
    </row>
    <row r="32" spans="1:31" x14ac:dyDescent="0.2">
      <c r="A32" s="50" t="s">
        <v>151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>
        <v>0</v>
      </c>
      <c r="O32" s="51">
        <v>0</v>
      </c>
      <c r="P32" s="98">
        <v>0</v>
      </c>
      <c r="Q32" s="98">
        <v>308</v>
      </c>
      <c r="R32" s="98">
        <v>422.85299999999995</v>
      </c>
      <c r="S32" s="98">
        <v>416.8950000000001</v>
      </c>
      <c r="T32" s="98">
        <v>9.7889999999999997</v>
      </c>
      <c r="U32" s="98">
        <v>468.25</v>
      </c>
      <c r="V32" s="98">
        <v>57.296000000000049</v>
      </c>
      <c r="W32" s="98">
        <v>125.68799999999999</v>
      </c>
      <c r="X32" s="98">
        <v>1486.944</v>
      </c>
      <c r="Y32" s="98">
        <v>34.686000000000149</v>
      </c>
      <c r="Z32" s="98">
        <v>281.24599999999987</v>
      </c>
      <c r="AA32" s="98">
        <v>899.7030000000002</v>
      </c>
      <c r="AB32" s="98">
        <v>830.31200000000001</v>
      </c>
      <c r="AC32" s="98">
        <v>1660.5680000000002</v>
      </c>
      <c r="AD32" s="98">
        <v>2218.7079999999996</v>
      </c>
      <c r="AE32" s="98">
        <v>2358.3782663968004</v>
      </c>
    </row>
    <row r="33" spans="1:31" s="97" customFormat="1" x14ac:dyDescent="0.2">
      <c r="A33" s="50" t="s">
        <v>152</v>
      </c>
      <c r="B33" s="98">
        <v>98.992000000000075</v>
      </c>
      <c r="C33" s="98">
        <v>-239.99700000000007</v>
      </c>
      <c r="D33" s="98">
        <v>0</v>
      </c>
      <c r="E33" s="98">
        <v>7</v>
      </c>
      <c r="F33" s="98">
        <v>6.1690000000000005</v>
      </c>
      <c r="G33" s="98">
        <v>0</v>
      </c>
      <c r="H33" s="98">
        <v>0</v>
      </c>
      <c r="I33" s="98">
        <v>3</v>
      </c>
      <c r="J33" s="98"/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97">
        <v>0</v>
      </c>
      <c r="AD33" s="97">
        <v>0</v>
      </c>
      <c r="AE33" s="98">
        <v>1034.9716286031999</v>
      </c>
    </row>
    <row r="34" spans="1:31" x14ac:dyDescent="0.2">
      <c r="A34" s="50" t="s">
        <v>144</v>
      </c>
      <c r="B34" s="51"/>
      <c r="C34" s="51"/>
      <c r="D34" s="51"/>
      <c r="E34" s="51"/>
      <c r="F34" s="51"/>
      <c r="G34" s="51">
        <v>0</v>
      </c>
      <c r="H34" s="51"/>
      <c r="I34" s="51"/>
      <c r="J34" s="51"/>
      <c r="K34" s="51"/>
      <c r="L34" s="51"/>
      <c r="M34" s="51"/>
      <c r="N34" s="51">
        <v>0</v>
      </c>
      <c r="O34" s="51">
        <v>0</v>
      </c>
      <c r="P34" s="51">
        <v>-1354.7670000000001</v>
      </c>
      <c r="Q34" s="51">
        <v>-992.23299999999995</v>
      </c>
      <c r="R34" s="51">
        <v>-1470.682</v>
      </c>
      <c r="S34" s="51">
        <v>-1610.21</v>
      </c>
      <c r="T34" s="51">
        <v>-2245.194</v>
      </c>
      <c r="U34" s="51">
        <v>-2258.8889999999997</v>
      </c>
      <c r="V34" s="51">
        <v>-2437.8170000000005</v>
      </c>
      <c r="W34" s="51">
        <v>-2626.3919999999998</v>
      </c>
      <c r="X34" s="51">
        <v>-2009.377</v>
      </c>
      <c r="Y34" s="51">
        <v>-1917.75</v>
      </c>
      <c r="Z34" s="51">
        <v>-2007.355</v>
      </c>
      <c r="AA34" s="51">
        <v>-2029.0510000000013</v>
      </c>
      <c r="AB34" s="51">
        <v>-920.94899999999996</v>
      </c>
      <c r="AC34" s="51">
        <v>-1416.2599999999998</v>
      </c>
      <c r="AD34" s="51">
        <v>-1107.6805993263101</v>
      </c>
      <c r="AE34" s="51">
        <v>-1737.1769176736902</v>
      </c>
    </row>
    <row r="35" spans="1:31" s="28" customFormat="1" ht="15" x14ac:dyDescent="0.25">
      <c r="A35" s="50" t="s">
        <v>145</v>
      </c>
      <c r="B35" s="51">
        <v>0</v>
      </c>
      <c r="C35" s="51">
        <v>0</v>
      </c>
      <c r="D35" s="51">
        <v>0</v>
      </c>
      <c r="E35" s="51">
        <v>-496.67012589691984</v>
      </c>
      <c r="F35" s="51">
        <v>37.000125896919826</v>
      </c>
      <c r="G35" s="51">
        <v>-87.339999999999975</v>
      </c>
      <c r="H35" s="51">
        <v>-144.19399999999999</v>
      </c>
      <c r="I35" s="51"/>
      <c r="J35" s="51"/>
      <c r="K35" s="51">
        <v>-391.17100000000005</v>
      </c>
      <c r="L35" s="51">
        <v>514.39200000000005</v>
      </c>
      <c r="M35" s="51">
        <v>-18.333000000000027</v>
      </c>
      <c r="N35" s="51">
        <v>-1052.384</v>
      </c>
      <c r="O35" s="51">
        <v>-468.03</v>
      </c>
      <c r="P35" s="51">
        <v>1495</v>
      </c>
      <c r="Q35" s="51">
        <v>-1804</v>
      </c>
      <c r="R35" s="51">
        <v>-5402.2469999999994</v>
      </c>
      <c r="S35" s="51">
        <v>5205.0839999999989</v>
      </c>
      <c r="T35" s="51">
        <v>-111.89100000000002</v>
      </c>
      <c r="U35" s="51">
        <v>-329.90799999999996</v>
      </c>
      <c r="V35" s="51">
        <v>-111.84800000000007</v>
      </c>
      <c r="W35" s="51">
        <v>-177.22300000000007</v>
      </c>
      <c r="X35" s="51">
        <v>297.88799999999998</v>
      </c>
      <c r="Y35" s="51">
        <v>-297.88799999999998</v>
      </c>
      <c r="Z35" s="51">
        <v>0</v>
      </c>
      <c r="AA35" s="51">
        <v>320.42099999999999</v>
      </c>
      <c r="AB35" s="51">
        <v>1.218</v>
      </c>
      <c r="AC35" s="51">
        <v>0.11580000000000013</v>
      </c>
      <c r="AD35" s="51">
        <v>0</v>
      </c>
      <c r="AE35" s="51">
        <v>0</v>
      </c>
    </row>
    <row r="36" spans="1:31" s="28" customFormat="1" ht="15" x14ac:dyDescent="0.25">
      <c r="A36" s="50" t="s">
        <v>146</v>
      </c>
      <c r="B36" s="51"/>
      <c r="C36" s="51"/>
      <c r="D36" s="51"/>
      <c r="E36" s="51"/>
      <c r="F36" s="51"/>
      <c r="G36" s="51">
        <v>0</v>
      </c>
      <c r="H36" s="51"/>
      <c r="I36" s="51"/>
      <c r="J36" s="51"/>
      <c r="K36" s="51"/>
      <c r="L36" s="51"/>
      <c r="M36" s="51"/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-12.6</v>
      </c>
      <c r="U36" s="51">
        <v>12.6</v>
      </c>
      <c r="V36" s="51">
        <v>-10.885</v>
      </c>
      <c r="W36" s="51">
        <v>-156.971</v>
      </c>
      <c r="X36" s="51">
        <v>-22.396999999999998</v>
      </c>
      <c r="Y36" s="51">
        <v>-12.603000000000002</v>
      </c>
      <c r="Z36" s="51">
        <v>-2.9149999999999991</v>
      </c>
      <c r="AA36" s="51">
        <v>-24.643000000000001</v>
      </c>
      <c r="AB36" s="51">
        <v>-3.09</v>
      </c>
      <c r="AC36" s="51">
        <v>1.4769999999999999</v>
      </c>
      <c r="AD36" s="51">
        <v>-1.0739999999999998</v>
      </c>
      <c r="AE36" s="51">
        <v>-19.275632999999999</v>
      </c>
    </row>
    <row r="37" spans="1:31" s="28" customFormat="1" ht="15" x14ac:dyDescent="0.25">
      <c r="A37" s="50" t="s">
        <v>154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/>
      <c r="AA37" s="51">
        <v>-61.677999999999997</v>
      </c>
      <c r="AB37" s="51">
        <v>-9.2129999999999992</v>
      </c>
      <c r="AC37" s="51">
        <v>-22.29</v>
      </c>
      <c r="AD37" s="51">
        <v>-2.1039999999999992</v>
      </c>
      <c r="AE37" s="51">
        <v>-22.138645000000004</v>
      </c>
    </row>
    <row r="38" spans="1:31" s="28" customFormat="1" ht="15" x14ac:dyDescent="0.25">
      <c r="A38" s="50" t="s">
        <v>129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264.15799999999996</v>
      </c>
      <c r="Y38" s="51">
        <v>225.61500000000007</v>
      </c>
      <c r="Z38" s="51">
        <v>184.01</v>
      </c>
      <c r="AA38" s="51">
        <v>36.867999999999938</v>
      </c>
      <c r="AB38" s="51">
        <v>1.94</v>
      </c>
      <c r="AC38" s="51">
        <v>-76.635999999999996</v>
      </c>
      <c r="AD38" s="51">
        <v>61.276000000000003</v>
      </c>
      <c r="AE38" s="51">
        <v>66.943299999999994</v>
      </c>
    </row>
    <row r="39" spans="1:31" s="28" customFormat="1" ht="15" x14ac:dyDescent="0.25">
      <c r="A39" s="50" t="s">
        <v>101</v>
      </c>
      <c r="B39" s="51">
        <v>0</v>
      </c>
      <c r="C39" s="51">
        <v>-210</v>
      </c>
      <c r="D39" s="51">
        <v>-7.0000000000000001E-3</v>
      </c>
      <c r="E39" s="51">
        <v>-249.20699999999999</v>
      </c>
      <c r="F39" s="51">
        <v>295.00900000000001</v>
      </c>
      <c r="G39" s="51">
        <v>5.7820000000000107</v>
      </c>
      <c r="H39" s="51">
        <v>0</v>
      </c>
      <c r="I39" s="51">
        <v>31.495000000000001</v>
      </c>
      <c r="J39" s="51">
        <v>-159.21600000000001</v>
      </c>
      <c r="K39" s="51">
        <v>-975.55899999999997</v>
      </c>
      <c r="L39" s="51">
        <v>-158.16200000000001</v>
      </c>
      <c r="M39" s="51">
        <v>-386.87200000000001</v>
      </c>
      <c r="N39" s="51">
        <v>197.43200000000002</v>
      </c>
      <c r="O39" s="51">
        <v>94.470999999999989</v>
      </c>
      <c r="P39" s="51">
        <v>-99</v>
      </c>
      <c r="Q39" s="51">
        <v>-1922</v>
      </c>
      <c r="R39" s="51">
        <v>-239.42600000000039</v>
      </c>
      <c r="S39" s="51">
        <v>-3344.2379999999994</v>
      </c>
      <c r="T39" s="51">
        <v>-2410.2829999999999</v>
      </c>
      <c r="U39" s="51">
        <v>-1479.3819999999996</v>
      </c>
      <c r="V39" s="51">
        <v>-644.10100000000034</v>
      </c>
      <c r="W39" s="51">
        <v>50.259999999999309</v>
      </c>
      <c r="X39" s="51">
        <v>30.507999999999999</v>
      </c>
      <c r="Y39" s="51">
        <v>-9.5079999999999991</v>
      </c>
      <c r="Z39" s="51">
        <v>274.779</v>
      </c>
      <c r="AA39" s="51">
        <v>-839.13699999999994</v>
      </c>
      <c r="AB39" s="51">
        <v>104.02500000000001</v>
      </c>
      <c r="AC39" s="51">
        <v>-13.609000000000009</v>
      </c>
      <c r="AD39" s="51">
        <v>9.3955143333961928</v>
      </c>
      <c r="AE39" s="51">
        <v>26.765997666603795</v>
      </c>
    </row>
    <row r="40" spans="1:31" s="28" customFormat="1" ht="15" x14ac:dyDescent="0.25">
      <c r="A40" s="28" t="s">
        <v>109</v>
      </c>
      <c r="B40" s="32">
        <f>SUM(B30:B39)</f>
        <v>-92.983999999999924</v>
      </c>
      <c r="C40" s="32">
        <f>SUM(C30:C39)</f>
        <v>-12339.912999999999</v>
      </c>
      <c r="D40" s="32">
        <f>SUM(D30:D39)</f>
        <v>-723.75199999999995</v>
      </c>
      <c r="E40" s="32">
        <f>SUM(E30:E39)</f>
        <v>-20044.501</v>
      </c>
      <c r="F40" s="32">
        <f>SUM(F30:F39)</f>
        <v>-1403.8219999999969</v>
      </c>
      <c r="G40" s="32">
        <f>SUM(G30:G39)</f>
        <v>-4071.6880000000001</v>
      </c>
      <c r="H40" s="32">
        <f>SUM(H30:H39)</f>
        <v>-2147.5250000000001</v>
      </c>
      <c r="I40" s="32">
        <f>SUM(I30:I39)</f>
        <v>-3082.9810000000002</v>
      </c>
      <c r="J40" s="32">
        <f>SUM(J30:J39)</f>
        <v>-2475.7460000000001</v>
      </c>
      <c r="K40" s="32">
        <f>SUM(K30:K39)</f>
        <v>-10276.403</v>
      </c>
      <c r="L40" s="32">
        <f>SUM(L30:L39)</f>
        <v>-7253.9740000000011</v>
      </c>
      <c r="M40" s="32">
        <f>SUM(M30:M39)</f>
        <v>-2251.212</v>
      </c>
      <c r="N40" s="32">
        <f>SUM(N30:N39)</f>
        <v>-2109.8280000000004</v>
      </c>
      <c r="O40" s="32">
        <f>SUM(O30:O39)</f>
        <v>-5353.2789999999995</v>
      </c>
      <c r="P40" s="32">
        <f>SUM(P30:P39)</f>
        <v>-13611.877</v>
      </c>
      <c r="Q40" s="32">
        <f>SUM(Q30:Q39)</f>
        <v>-5191.1229999999996</v>
      </c>
      <c r="R40" s="32">
        <f>SUM(R30:R39)</f>
        <v>-9543.6239999999998</v>
      </c>
      <c r="S40" s="32">
        <f>SUM(S30:S39)</f>
        <v>-80991.490999999995</v>
      </c>
      <c r="T40" s="32">
        <f>SUM(T30:T39)</f>
        <v>-4930.8490000000002</v>
      </c>
      <c r="U40" s="32">
        <f>SUM(U30:U39)</f>
        <v>-9740.5809999999983</v>
      </c>
      <c r="V40" s="32">
        <f>SUM(V30:V39)</f>
        <v>-6675.4330000000009</v>
      </c>
      <c r="W40" s="32">
        <f>SUM(W30:W39)</f>
        <v>-6910.3640000000005</v>
      </c>
      <c r="X40" s="32">
        <f>SUM(X30:X39)</f>
        <v>-1121.518</v>
      </c>
      <c r="Y40" s="32">
        <f>SUM(Y30:Y39)</f>
        <v>-2120.4469999999997</v>
      </c>
      <c r="Z40" s="32">
        <f>SUM(Z30:Z39)</f>
        <v>-1190.0530000000001</v>
      </c>
      <c r="AA40" s="32">
        <f>SUM(AA30:AA39)</f>
        <v>-2597.2610000000013</v>
      </c>
      <c r="AB40" s="32">
        <f>SUM(AB30:AB39)</f>
        <v>-490.79099999999994</v>
      </c>
      <c r="AC40" s="32">
        <f>SUM(AC30:AC39)</f>
        <v>99.7488000000005</v>
      </c>
      <c r="AD40" s="32">
        <f>SUM(AD30:AD39)</f>
        <v>1178.5209150070857</v>
      </c>
      <c r="AE40" s="32">
        <f>SUM(AE30:AE39)</f>
        <v>1698.8013939929137</v>
      </c>
    </row>
    <row r="41" spans="1:31" x14ac:dyDescent="0.2">
      <c r="A41" s="50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</row>
    <row r="42" spans="1:31" s="28" customFormat="1" ht="15" x14ac:dyDescent="0.25">
      <c r="A42" s="34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x14ac:dyDescent="0.2">
      <c r="A43" s="50" t="s">
        <v>102</v>
      </c>
      <c r="C43" s="51">
        <v>4242.621392</v>
      </c>
      <c r="D43" s="51">
        <v>450.98700000000002</v>
      </c>
      <c r="E43" s="51">
        <v>10724.732</v>
      </c>
      <c r="F43" s="51">
        <v>1107.9640000000018</v>
      </c>
      <c r="G43" s="51">
        <v>4098.8029999999999</v>
      </c>
      <c r="H43" s="51">
        <v>3428.0839999999998</v>
      </c>
      <c r="I43" s="51">
        <v>940.99600000000009</v>
      </c>
      <c r="K43" s="51"/>
      <c r="M43" s="51">
        <v>6131.9650000000001</v>
      </c>
      <c r="N43" s="51">
        <v>5031.3070000000007</v>
      </c>
      <c r="O43" s="51">
        <v>-3138.8720000000012</v>
      </c>
      <c r="P43" s="51">
        <v>4734.2029999999995</v>
      </c>
      <c r="Q43" s="51">
        <v>4188.4500000000025</v>
      </c>
      <c r="R43" s="51">
        <v>14307.844999999998</v>
      </c>
      <c r="S43" s="51">
        <v>49649.381000000001</v>
      </c>
      <c r="T43" s="51">
        <v>21336.240000000002</v>
      </c>
      <c r="U43" s="51">
        <v>4302.5509999999995</v>
      </c>
      <c r="V43" s="51">
        <v>5516.2769999999982</v>
      </c>
      <c r="W43" s="51">
        <v>17501.222999999998</v>
      </c>
      <c r="X43" s="51">
        <v>12919.325000000001</v>
      </c>
      <c r="Y43" s="51">
        <v>2736.1009999999987</v>
      </c>
      <c r="Z43" s="51">
        <v>8312.6340000000018</v>
      </c>
      <c r="AA43" s="51">
        <v>11295.493279999999</v>
      </c>
      <c r="AB43" s="51">
        <v>2244.0909999999994</v>
      </c>
      <c r="AC43" s="51">
        <v>3504.929000000001</v>
      </c>
      <c r="AD43" s="51">
        <v>20637.627968000001</v>
      </c>
      <c r="AE43" s="51">
        <v>8331.6991479999961</v>
      </c>
    </row>
    <row r="44" spans="1:31" x14ac:dyDescent="0.2">
      <c r="A44" s="50" t="s">
        <v>103</v>
      </c>
      <c r="B44" s="51">
        <v>-153.23039200000005</v>
      </c>
      <c r="C44" s="51"/>
      <c r="D44" s="51"/>
      <c r="E44" s="51"/>
      <c r="F44" s="51"/>
      <c r="G44" s="51">
        <v>0</v>
      </c>
      <c r="H44" s="51"/>
      <c r="I44" s="51"/>
      <c r="J44" s="51">
        <v>-193.08600000000024</v>
      </c>
      <c r="K44" s="51">
        <v>-5911.5190000000002</v>
      </c>
      <c r="L44" s="51">
        <v>-711.28</v>
      </c>
      <c r="M44" s="51">
        <v>-5406.1820000000007</v>
      </c>
      <c r="N44" s="51">
        <v>-2535.5780000000004</v>
      </c>
      <c r="O44" s="51">
        <v>3254.6490000000013</v>
      </c>
      <c r="P44" s="51">
        <v>-1833.742</v>
      </c>
      <c r="Q44" s="51">
        <v>-9333.9110000000001</v>
      </c>
      <c r="R44" s="51">
        <v>-184.34699999999975</v>
      </c>
      <c r="S44" s="51">
        <v>-5229.7570000000014</v>
      </c>
      <c r="T44" s="51">
        <v>-24733.24</v>
      </c>
      <c r="U44" s="51">
        <v>-5032.7380000000012</v>
      </c>
      <c r="V44" s="51">
        <v>-1974.6999999999971</v>
      </c>
      <c r="W44" s="51">
        <v>-8529.7390000000014</v>
      </c>
      <c r="X44" s="51">
        <v>-11670</v>
      </c>
      <c r="Y44" s="51">
        <v>-1214</v>
      </c>
      <c r="Z44" s="51">
        <v>-9186.125</v>
      </c>
      <c r="AA44" s="51">
        <v>-3514.244279999999</v>
      </c>
      <c r="AB44" s="51">
        <v>-9739.5959999999995</v>
      </c>
      <c r="AC44" s="51">
        <v>-3845.3430000000008</v>
      </c>
      <c r="AD44" s="51">
        <v>-11305.727000000001</v>
      </c>
      <c r="AE44" s="51">
        <v>-22329.965378000001</v>
      </c>
    </row>
    <row r="45" spans="1:31" x14ac:dyDescent="0.2">
      <c r="A45" s="50" t="s">
        <v>104</v>
      </c>
      <c r="B45" s="51">
        <v>0</v>
      </c>
      <c r="C45" s="51">
        <v>0</v>
      </c>
      <c r="D45" s="51">
        <v>0</v>
      </c>
      <c r="E45" s="51">
        <v>-138.309</v>
      </c>
      <c r="F45" s="51">
        <v>0</v>
      </c>
      <c r="G45" s="51">
        <v>0</v>
      </c>
      <c r="H45" s="51">
        <v>0</v>
      </c>
      <c r="I45" s="51">
        <v>-828.851</v>
      </c>
      <c r="J45" s="51"/>
      <c r="K45" s="51"/>
      <c r="L45" s="51"/>
      <c r="M45" s="51">
        <v>-1827.7049999999999</v>
      </c>
      <c r="N45" s="51">
        <v>0</v>
      </c>
      <c r="O45" s="51"/>
      <c r="P45" s="51">
        <v>-4296</v>
      </c>
      <c r="Q45" s="51">
        <v>-276</v>
      </c>
      <c r="R45" s="51">
        <v>0</v>
      </c>
      <c r="S45" s="51">
        <v>0</v>
      </c>
      <c r="T45" s="51">
        <v>-3228.8080000000009</v>
      </c>
      <c r="U45" s="51">
        <v>0</v>
      </c>
      <c r="V45" s="51">
        <v>0</v>
      </c>
      <c r="W45" s="51">
        <v>0</v>
      </c>
      <c r="X45" s="51">
        <v>-4324.8710000000001</v>
      </c>
      <c r="Y45" s="51">
        <v>0</v>
      </c>
      <c r="Z45" s="51">
        <v>0</v>
      </c>
      <c r="AA45" s="51">
        <v>-1525.9720000000007</v>
      </c>
      <c r="AB45" s="51">
        <v>0</v>
      </c>
      <c r="AC45" s="51">
        <v>0</v>
      </c>
      <c r="AD45" s="51">
        <v>0</v>
      </c>
      <c r="AE45" s="51">
        <v>0</v>
      </c>
    </row>
    <row r="46" spans="1:31" x14ac:dyDescent="0.2">
      <c r="A46" s="50" t="s">
        <v>136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>
        <v>0</v>
      </c>
      <c r="T46" s="51">
        <v>7925.7730000000001</v>
      </c>
      <c r="U46" s="51">
        <v>-231.41899999999987</v>
      </c>
      <c r="V46" s="51">
        <v>0</v>
      </c>
      <c r="W46" s="51">
        <v>-0.35400000000026921</v>
      </c>
      <c r="X46" s="51">
        <v>3550.386</v>
      </c>
      <c r="Y46" s="51">
        <v>0</v>
      </c>
      <c r="Z46" s="51">
        <v>-11.672999999999774</v>
      </c>
      <c r="AA46" s="51">
        <v>398.28699999999981</v>
      </c>
      <c r="AB46" s="51">
        <v>0</v>
      </c>
      <c r="AC46" s="51">
        <v>0</v>
      </c>
      <c r="AD46" s="51">
        <v>0</v>
      </c>
      <c r="AE46" s="51">
        <v>0</v>
      </c>
    </row>
    <row r="47" spans="1:31" x14ac:dyDescent="0.2">
      <c r="A47" s="50" t="s">
        <v>119</v>
      </c>
      <c r="B47" s="51">
        <v>0</v>
      </c>
      <c r="C47" s="51">
        <v>8559.3439999999991</v>
      </c>
      <c r="D47" s="51">
        <v>0</v>
      </c>
      <c r="E47" s="51">
        <v>11414.483</v>
      </c>
      <c r="F47" s="51">
        <v>0</v>
      </c>
      <c r="G47" s="51">
        <v>0</v>
      </c>
      <c r="H47" s="51">
        <v>0</v>
      </c>
      <c r="I47" s="51">
        <v>701.8</v>
      </c>
      <c r="J47" s="51">
        <v>3000</v>
      </c>
      <c r="K47" s="51">
        <v>9500.0109999999986</v>
      </c>
      <c r="L47" s="51">
        <v>7206.0290000000005</v>
      </c>
      <c r="M47" s="51">
        <v>5645.3089999999993</v>
      </c>
      <c r="N47" s="51">
        <v>0</v>
      </c>
      <c r="O47" s="51">
        <v>0</v>
      </c>
      <c r="P47" s="51">
        <v>12465</v>
      </c>
      <c r="Q47" s="51">
        <v>0</v>
      </c>
      <c r="R47" s="51">
        <v>0</v>
      </c>
      <c r="S47" s="51">
        <v>32500.025000000001</v>
      </c>
      <c r="T47" s="51">
        <v>0</v>
      </c>
      <c r="U47" s="51">
        <v>0</v>
      </c>
      <c r="V47" s="51">
        <v>6885.1570000000029</v>
      </c>
      <c r="W47" s="51">
        <v>750.09102499999972</v>
      </c>
      <c r="X47" s="51">
        <v>920.23799999999983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</row>
    <row r="48" spans="1:31" x14ac:dyDescent="0.2">
      <c r="A48" s="50" t="s">
        <v>105</v>
      </c>
      <c r="J48" s="51"/>
      <c r="K48" s="51">
        <v>8523.36</v>
      </c>
      <c r="L48" s="51"/>
      <c r="M48" s="51"/>
      <c r="N48" s="51"/>
      <c r="O48" s="51">
        <v>5121.1379999999999</v>
      </c>
      <c r="P48" s="51">
        <v>8073</v>
      </c>
      <c r="Q48" s="51">
        <v>6090</v>
      </c>
      <c r="R48" s="51">
        <v>0</v>
      </c>
      <c r="S48" s="51">
        <v>6071.9480000000003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5742.85</v>
      </c>
    </row>
    <row r="49" spans="1:31" x14ac:dyDescent="0.2">
      <c r="A49" s="50" t="s">
        <v>135</v>
      </c>
      <c r="J49" s="51"/>
      <c r="K49" s="51"/>
      <c r="L49" s="51"/>
      <c r="M49" s="51"/>
      <c r="N49" s="51"/>
      <c r="O49" s="51"/>
      <c r="P49" s="51"/>
      <c r="Q49" s="51"/>
      <c r="R49" s="51"/>
      <c r="S49" s="51">
        <v>0</v>
      </c>
      <c r="T49" s="51">
        <v>0</v>
      </c>
      <c r="U49" s="51">
        <v>0</v>
      </c>
      <c r="V49" s="51">
        <v>-6783.1530000000002</v>
      </c>
      <c r="W49" s="51">
        <v>-317.20600000000013</v>
      </c>
      <c r="X49" s="51">
        <v>-58.497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-5759.024907</v>
      </c>
    </row>
    <row r="50" spans="1:31" x14ac:dyDescent="0.2">
      <c r="A50" s="50" t="s">
        <v>106</v>
      </c>
      <c r="J50" s="51"/>
      <c r="K50" s="51">
        <v>-55.40184</v>
      </c>
      <c r="L50" s="51">
        <v>-69.007754000000006</v>
      </c>
      <c r="M50" s="51"/>
      <c r="N50" s="51"/>
      <c r="O50" s="51">
        <v>0</v>
      </c>
      <c r="P50" s="51">
        <v>-261</v>
      </c>
      <c r="Q50" s="51">
        <v>-137</v>
      </c>
      <c r="R50" s="51">
        <v>0</v>
      </c>
      <c r="S50" s="51">
        <v>-7.7269999999999754</v>
      </c>
      <c r="T50" s="51">
        <v>-442.536</v>
      </c>
      <c r="U50" s="51">
        <v>-392.96999999999997</v>
      </c>
      <c r="V50" s="51">
        <v>-114.52999999999997</v>
      </c>
      <c r="W50" s="51">
        <v>-9.8060000000001537</v>
      </c>
      <c r="X50" s="51">
        <v>-490.54199999999997</v>
      </c>
      <c r="Y50" s="51">
        <v>-350.142</v>
      </c>
      <c r="Z50" s="51">
        <v>0</v>
      </c>
      <c r="AA50" s="51">
        <v>0</v>
      </c>
      <c r="AB50" s="51">
        <v>-529.57000000000005</v>
      </c>
      <c r="AC50" s="51">
        <v>-324.75799999999992</v>
      </c>
      <c r="AD50" s="51">
        <v>0</v>
      </c>
      <c r="AE50" s="51">
        <v>-148.23757499999999</v>
      </c>
    </row>
    <row r="51" spans="1:31" x14ac:dyDescent="0.2">
      <c r="A51" s="50" t="s">
        <v>107</v>
      </c>
      <c r="B51" s="51">
        <v>97.505392000000001</v>
      </c>
      <c r="C51" s="51">
        <v>-97.505392000000001</v>
      </c>
      <c r="D51" s="51">
        <v>0</v>
      </c>
      <c r="E51" s="51">
        <v>-97.559870200000006</v>
      </c>
      <c r="F51" s="51">
        <v>0</v>
      </c>
      <c r="G51" s="51">
        <v>-37.115129800000005</v>
      </c>
      <c r="H51" s="51">
        <v>0</v>
      </c>
      <c r="I51" s="51">
        <v>0</v>
      </c>
      <c r="J51" s="51">
        <v>0</v>
      </c>
      <c r="K51" s="51">
        <v>-9.2580249999999964</v>
      </c>
      <c r="L51" s="51">
        <v>-63.031509999999997</v>
      </c>
      <c r="M51" s="51">
        <v>-14.368147</v>
      </c>
      <c r="N51" s="51">
        <v>44.283000000000001</v>
      </c>
      <c r="O51" s="51">
        <v>68.718999999999994</v>
      </c>
      <c r="P51" s="51">
        <v>-50</v>
      </c>
      <c r="Q51" s="51">
        <v>-84</v>
      </c>
      <c r="R51" s="51">
        <v>-3</v>
      </c>
      <c r="S51" s="51">
        <v>-82.305000000000007</v>
      </c>
      <c r="T51" s="51">
        <v>163.06409899998548</v>
      </c>
      <c r="U51" s="51">
        <v>6.775901000014521</v>
      </c>
      <c r="V51" s="51">
        <v>-36.714999999999996</v>
      </c>
      <c r="W51" s="51">
        <v>-160.17099999999999</v>
      </c>
      <c r="X51" s="51">
        <v>-1092.9939999999999</v>
      </c>
      <c r="Y51" s="51">
        <v>105.05199999999991</v>
      </c>
      <c r="Z51" s="51">
        <v>67.532060000000229</v>
      </c>
      <c r="AA51" s="51">
        <v>-40.377060000000256</v>
      </c>
      <c r="AB51" s="51">
        <v>16.439</v>
      </c>
      <c r="AC51" s="51">
        <v>8.89</v>
      </c>
      <c r="AD51" s="51">
        <v>9.6689999999999969</v>
      </c>
      <c r="AE51" s="51">
        <v>128.55205900000001</v>
      </c>
    </row>
    <row r="52" spans="1:31" ht="15" x14ac:dyDescent="0.25">
      <c r="A52" s="28" t="s">
        <v>108</v>
      </c>
      <c r="B52" s="32">
        <f t="shared" ref="B52:AD52" si="3">SUM(B43:B51)</f>
        <v>-55.725000000000051</v>
      </c>
      <c r="C52" s="32">
        <f t="shared" si="3"/>
        <v>12704.46</v>
      </c>
      <c r="D52" s="32">
        <f t="shared" si="3"/>
        <v>450.98700000000002</v>
      </c>
      <c r="E52" s="32">
        <f t="shared" si="3"/>
        <v>21903.346129800004</v>
      </c>
      <c r="F52" s="32">
        <f t="shared" si="3"/>
        <v>1107.9640000000018</v>
      </c>
      <c r="G52" s="32">
        <f t="shared" si="3"/>
        <v>4061.6878701999999</v>
      </c>
      <c r="H52" s="32">
        <f t="shared" si="3"/>
        <v>3428.0839999999998</v>
      </c>
      <c r="I52" s="32">
        <f t="shared" si="3"/>
        <v>813.94500000000005</v>
      </c>
      <c r="J52" s="32">
        <f t="shared" si="3"/>
        <v>2806.9139999999998</v>
      </c>
      <c r="K52" s="32">
        <f t="shared" si="3"/>
        <v>12047.192134999999</v>
      </c>
      <c r="L52" s="32">
        <f t="shared" si="3"/>
        <v>6362.7097360000007</v>
      </c>
      <c r="M52" s="32">
        <f t="shared" si="3"/>
        <v>4529.0188529999987</v>
      </c>
      <c r="N52" s="32">
        <f t="shared" si="3"/>
        <v>2540.0120000000002</v>
      </c>
      <c r="O52" s="32">
        <f t="shared" si="3"/>
        <v>5305.634</v>
      </c>
      <c r="P52" s="32">
        <f t="shared" si="3"/>
        <v>18831.460999999999</v>
      </c>
      <c r="Q52" s="32">
        <f t="shared" si="3"/>
        <v>447.53900000000249</v>
      </c>
      <c r="R52" s="32">
        <f t="shared" si="3"/>
        <v>14120.497999999998</v>
      </c>
      <c r="S52" s="32">
        <f t="shared" si="3"/>
        <v>82901.565000000017</v>
      </c>
      <c r="T52" s="32">
        <f t="shared" si="3"/>
        <v>1020.4930989999847</v>
      </c>
      <c r="U52" s="32">
        <f t="shared" si="3"/>
        <v>-1347.8000989999871</v>
      </c>
      <c r="V52" s="32">
        <f t="shared" si="3"/>
        <v>3492.3360000000039</v>
      </c>
      <c r="W52" s="32">
        <f t="shared" si="3"/>
        <v>9234.0380249999962</v>
      </c>
      <c r="X52" s="32">
        <f t="shared" si="3"/>
        <v>-246.95499999999947</v>
      </c>
      <c r="Y52" s="32">
        <f t="shared" si="3"/>
        <v>1277.0109999999986</v>
      </c>
      <c r="Z52" s="32">
        <f t="shared" si="3"/>
        <v>-817.63193999999771</v>
      </c>
      <c r="AA52" s="32">
        <f t="shared" si="3"/>
        <v>6613.1869399999978</v>
      </c>
      <c r="AB52" s="32">
        <f t="shared" si="3"/>
        <v>-8008.6359999999995</v>
      </c>
      <c r="AC52" s="32">
        <f t="shared" si="3"/>
        <v>-656.2819999999997</v>
      </c>
      <c r="AD52" s="32">
        <f t="shared" si="3"/>
        <v>9341.5699679999998</v>
      </c>
      <c r="AE52" s="32">
        <f>SUM(AE43:AE51)</f>
        <v>-14034.126653000005</v>
      </c>
    </row>
    <row r="53" spans="1:31" ht="15" x14ac:dyDescent="0.25">
      <c r="A53" s="5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31" ht="15" x14ac:dyDescent="0.25">
      <c r="A54" s="36" t="s">
        <v>112</v>
      </c>
      <c r="B54" s="36">
        <v>4.9910000000000139</v>
      </c>
      <c r="C54" s="36">
        <v>477.9505610000005</v>
      </c>
      <c r="D54" s="36">
        <v>-149.43499999999995</v>
      </c>
      <c r="E54" s="36">
        <v>1529.0771297999963</v>
      </c>
      <c r="F54" s="36">
        <v>-288.17100000000016</v>
      </c>
      <c r="G54" s="36">
        <v>443.33687020000082</v>
      </c>
      <c r="H54" s="36">
        <v>891.98099999999977</v>
      </c>
      <c r="I54" s="36">
        <v>-1803.9760000000001</v>
      </c>
      <c r="J54" s="36">
        <v>947.66973399999949</v>
      </c>
      <c r="K54" s="36">
        <v>1984.3054129999975</v>
      </c>
      <c r="L54" s="36">
        <v>-488.39447499999915</v>
      </c>
      <c r="M54" s="36">
        <v>2677.2392990000008</v>
      </c>
      <c r="N54" s="36">
        <v>1041.3481759999991</v>
      </c>
      <c r="O54" s="36">
        <v>159.15807900000135</v>
      </c>
      <c r="P54" s="36">
        <v>6015</v>
      </c>
      <c r="Q54" s="36">
        <v>-4443</v>
      </c>
      <c r="R54" s="36">
        <v>4969.9950000000026</v>
      </c>
      <c r="S54" s="32">
        <v>3961.3640000000232</v>
      </c>
      <c r="T54" s="32">
        <v>-3470.056000000015</v>
      </c>
      <c r="U54" s="32">
        <v>-9967.4899999999907</v>
      </c>
      <c r="V54" s="32">
        <v>-1924.439999999996</v>
      </c>
      <c r="W54" s="32">
        <v>4609.9360249999991</v>
      </c>
      <c r="X54" s="32">
        <v>-1033.1819999999977</v>
      </c>
      <c r="Y54" s="32">
        <v>-332.6138520000045</v>
      </c>
      <c r="Z54" s="32">
        <v>-1474.0940109999908</v>
      </c>
      <c r="AA54" s="32">
        <v>4563.5155569999988</v>
      </c>
      <c r="AB54" s="32">
        <v>-7973.8420000000006</v>
      </c>
      <c r="AC54" s="32">
        <v>79.027400000002217</v>
      </c>
      <c r="AD54" s="32">
        <v>10928.186102007083</v>
      </c>
      <c r="AE54" s="32">
        <v>-10582.781356007092</v>
      </c>
    </row>
    <row r="55" spans="1:31" ht="15" x14ac:dyDescent="0.25">
      <c r="A55" s="37" t="s">
        <v>111</v>
      </c>
      <c r="B55" s="37">
        <v>278.74299999999999</v>
      </c>
      <c r="C55" s="37">
        <v>283.73399999999998</v>
      </c>
      <c r="D55" s="37">
        <v>763.35</v>
      </c>
      <c r="E55" s="37">
        <v>646.20000000000005</v>
      </c>
      <c r="F55" s="55">
        <v>2189.2339999999999</v>
      </c>
      <c r="G55" s="55">
        <v>1893.655</v>
      </c>
      <c r="H55" s="37">
        <v>2313.4690000000001</v>
      </c>
      <c r="I55" s="37">
        <v>3213.7719999999999</v>
      </c>
      <c r="J55" s="37">
        <v>1424.1880000000001</v>
      </c>
      <c r="K55" s="37">
        <v>2381.3731519999997</v>
      </c>
      <c r="L55" s="37">
        <v>4344.5932789999997</v>
      </c>
      <c r="M55" s="37">
        <v>3842.6329999999998</v>
      </c>
      <c r="N55" s="37">
        <v>6493.62</v>
      </c>
      <c r="O55" s="37">
        <v>7523.6710000000003</v>
      </c>
      <c r="P55" s="37">
        <v>7636</v>
      </c>
      <c r="Q55" s="37">
        <v>13702</v>
      </c>
      <c r="R55" s="37">
        <v>9245</v>
      </c>
      <c r="S55" s="37">
        <v>14275.560000000003</v>
      </c>
      <c r="T55" s="37">
        <v>19508.290000000015</v>
      </c>
      <c r="U55" s="37">
        <v>16320.827000000001</v>
      </c>
      <c r="V55" s="55">
        <v>6725.1386179929068</v>
      </c>
      <c r="W55" s="55">
        <v>4671.105617992911</v>
      </c>
      <c r="X55" s="55">
        <v>9385.4710250000171</v>
      </c>
      <c r="Y55" s="55">
        <v>8344.0157770000023</v>
      </c>
      <c r="Z55" s="55">
        <v>8241.9295189999993</v>
      </c>
      <c r="AA55" s="55">
        <v>6787.1995080000079</v>
      </c>
      <c r="AB55" s="55">
        <v>11275.528471000005</v>
      </c>
      <c r="AC55" s="55">
        <v>3250.5503120000049</v>
      </c>
      <c r="AD55" s="55">
        <v>3536.7880930000069</v>
      </c>
      <c r="AE55" s="55">
        <v>14418.863195007089</v>
      </c>
    </row>
    <row r="56" spans="1:31" ht="15" x14ac:dyDescent="0.25">
      <c r="A56" s="36" t="s">
        <v>113</v>
      </c>
      <c r="B56" s="36">
        <v>0</v>
      </c>
      <c r="C56" s="36">
        <v>1.6659999999999999</v>
      </c>
      <c r="D56" s="36">
        <v>32.285365200000022</v>
      </c>
      <c r="E56" s="36">
        <v>13.956031929999973</v>
      </c>
      <c r="F56" s="54">
        <v>-7.4077235000000101</v>
      </c>
      <c r="G56" s="54">
        <v>-23.523108584000031</v>
      </c>
      <c r="H56" s="36">
        <v>8.3049999999999997</v>
      </c>
      <c r="I56" s="36">
        <v>14.408999999999999</v>
      </c>
      <c r="J56" s="36">
        <v>10.050000000000004</v>
      </c>
      <c r="K56" s="36">
        <v>-19.980000000000004</v>
      </c>
      <c r="L56" s="36">
        <v>-13.688000000000001</v>
      </c>
      <c r="M56" s="36">
        <v>-26.11</v>
      </c>
      <c r="N56" s="36">
        <v>-11.315999999999997</v>
      </c>
      <c r="O56" s="36">
        <v>-46.580000000000005</v>
      </c>
      <c r="P56" s="36">
        <v>51</v>
      </c>
      <c r="Q56" s="36">
        <v>-14</v>
      </c>
      <c r="R56" s="36">
        <v>60.564999999999998</v>
      </c>
      <c r="S56" s="68">
        <v>1271.4349999999999</v>
      </c>
      <c r="T56" s="68">
        <v>282.59300000000002</v>
      </c>
      <c r="U56" s="68">
        <v>371.00000000000006</v>
      </c>
      <c r="V56" s="68">
        <v>-129.59300000000002</v>
      </c>
      <c r="W56" s="68">
        <v>104.23099999999999</v>
      </c>
      <c r="X56" s="68">
        <v>-7.8780000000000001</v>
      </c>
      <c r="Y56" s="68">
        <v>230.51400000000001</v>
      </c>
      <c r="Z56" s="68">
        <v>19.363999999999976</v>
      </c>
      <c r="AA56" s="68">
        <v>-74.322999999999979</v>
      </c>
      <c r="AB56" s="68">
        <v>-51</v>
      </c>
      <c r="AC56" s="68">
        <v>208</v>
      </c>
      <c r="AD56" s="68">
        <v>-46.11099999999999</v>
      </c>
      <c r="AE56" s="68">
        <v>-189.09494000000001</v>
      </c>
    </row>
    <row r="57" spans="1:31" ht="15" x14ac:dyDescent="0.2">
      <c r="A57" s="38" t="s">
        <v>114</v>
      </c>
      <c r="B57" s="38">
        <v>283.73399999999998</v>
      </c>
      <c r="C57" s="38">
        <v>763.35</v>
      </c>
      <c r="D57" s="38">
        <v>646.20000000000005</v>
      </c>
      <c r="E57" s="38">
        <v>2189.2339999999999</v>
      </c>
      <c r="F57" s="56">
        <v>1893.655</v>
      </c>
      <c r="G57" s="56">
        <v>2313.4687616159981</v>
      </c>
      <c r="H57" s="38">
        <v>3213.7719999999999</v>
      </c>
      <c r="I57" s="38">
        <v>1424.2049999999999</v>
      </c>
      <c r="J57" s="38">
        <v>2381.9077339999999</v>
      </c>
      <c r="K57" s="38">
        <v>4344.5925649999981</v>
      </c>
      <c r="L57" s="38">
        <v>3842.6329999999998</v>
      </c>
      <c r="M57" s="38">
        <v>6493.62</v>
      </c>
      <c r="N57" s="38">
        <v>7523.6710000000003</v>
      </c>
      <c r="O57" s="38">
        <v>7636.2479999999996</v>
      </c>
      <c r="P57" s="38">
        <v>13702</v>
      </c>
      <c r="Q57" s="38">
        <v>9245</v>
      </c>
      <c r="R57" s="38">
        <v>14275.560000000003</v>
      </c>
      <c r="S57" s="38">
        <v>19508.290000000015</v>
      </c>
      <c r="T57" s="38">
        <v>16320.827000000001</v>
      </c>
      <c r="U57" s="38">
        <v>6724.4819289999996</v>
      </c>
      <c r="V57" s="56">
        <v>4671.105617992911</v>
      </c>
      <c r="W57" s="56">
        <v>9385.2726429929098</v>
      </c>
      <c r="X57" s="56">
        <v>8344.0157770000023</v>
      </c>
      <c r="Y57" s="56">
        <v>8241.9295189999993</v>
      </c>
      <c r="Z57" s="56">
        <v>6787.1995080000079</v>
      </c>
      <c r="AA57" s="56">
        <v>11275.648788</v>
      </c>
      <c r="AB57" s="56">
        <v>3250.6864710000045</v>
      </c>
      <c r="AC57" s="56">
        <v>3537.2777120000069</v>
      </c>
      <c r="AD57" s="56">
        <v>14418.863195007089</v>
      </c>
      <c r="AE57" s="56">
        <v>3646.9868989999968</v>
      </c>
    </row>
    <row r="59" spans="1:31" x14ac:dyDescent="0.2"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31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31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31" x14ac:dyDescent="0.2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31" x14ac:dyDescent="0.2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0703B-EF39-49A8-B86A-C567E441C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2025-02-25T13:06:33Z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